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Mar2025 (Q1)\"/>
    </mc:Choice>
  </mc:AlternateContent>
  <xr:revisionPtr revIDLastSave="0" documentId="13_ncr:1_{4C4068F2-3CA9-4E7F-93B1-7E4C1067143D}" xr6:coauthVersionLast="47" xr6:coauthVersionMax="47" xr10:uidLastSave="{00000000-0000-0000-0000-000000000000}"/>
  <bookViews>
    <workbookView xWindow="-110" yWindow="-110" windowWidth="19420" windowHeight="11500" activeTab="4" xr2:uid="{E2887B4B-A534-4ECC-B06B-A4133139B4D2}"/>
  </bookViews>
  <sheets>
    <sheet name="Thai 2-4 " sheetId="1" r:id="rId1"/>
    <sheet name="Thai5(3m)" sheetId="2" r:id="rId2"/>
    <sheet name="Thai6" sheetId="3" r:id="rId3"/>
    <sheet name="Thai7" sheetId="4" r:id="rId4"/>
    <sheet name="Thai8-9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8" i="5" l="1"/>
  <c r="M78" i="5"/>
  <c r="K78" i="5"/>
  <c r="I78" i="5"/>
  <c r="G78" i="5"/>
  <c r="M66" i="5"/>
  <c r="K66" i="5"/>
  <c r="I66" i="5"/>
  <c r="G66" i="5"/>
  <c r="A52" i="5"/>
  <c r="M23" i="5"/>
  <c r="M38" i="5" s="1"/>
  <c r="M42" i="5" s="1"/>
  <c r="M80" i="5" s="1"/>
  <c r="M83" i="5" s="1"/>
  <c r="I23" i="5"/>
  <c r="I38" i="5" s="1"/>
  <c r="I42" i="5" s="1"/>
  <c r="L23" i="4"/>
  <c r="H23" i="4"/>
  <c r="F23" i="4"/>
  <c r="D23" i="4"/>
  <c r="N20" i="4"/>
  <c r="N18" i="4"/>
  <c r="L16" i="4"/>
  <c r="J16" i="4"/>
  <c r="H16" i="4"/>
  <c r="F16" i="4"/>
  <c r="D16" i="4"/>
  <c r="N14" i="4"/>
  <c r="N12" i="4"/>
  <c r="L24" i="3"/>
  <c r="H24" i="3"/>
  <c r="F24" i="3"/>
  <c r="D24" i="3"/>
  <c r="N21" i="3"/>
  <c r="N19" i="3"/>
  <c r="L17" i="3"/>
  <c r="J17" i="3"/>
  <c r="H17" i="3"/>
  <c r="F17" i="3"/>
  <c r="D17" i="3"/>
  <c r="N15" i="3"/>
  <c r="N13" i="3"/>
  <c r="N17" i="3" s="1"/>
  <c r="L30" i="2"/>
  <c r="J30" i="2"/>
  <c r="H30" i="2"/>
  <c r="F30" i="2"/>
  <c r="L18" i="2"/>
  <c r="J18" i="2"/>
  <c r="H18" i="2"/>
  <c r="F18" i="2"/>
  <c r="L13" i="2"/>
  <c r="J13" i="2"/>
  <c r="H13" i="2"/>
  <c r="F13" i="2"/>
  <c r="A128" i="1"/>
  <c r="M116" i="1"/>
  <c r="I116" i="1"/>
  <c r="A89" i="1"/>
  <c r="M79" i="1"/>
  <c r="K79" i="1"/>
  <c r="I79" i="1"/>
  <c r="G79" i="1"/>
  <c r="M69" i="1"/>
  <c r="K69" i="1"/>
  <c r="I69" i="1"/>
  <c r="G69" i="1"/>
  <c r="A46" i="1"/>
  <c r="M34" i="1"/>
  <c r="K34" i="1"/>
  <c r="I34" i="1"/>
  <c r="G34" i="1"/>
  <c r="M21" i="1"/>
  <c r="M36" i="1" s="1"/>
  <c r="K21" i="1"/>
  <c r="K36" i="1" s="1"/>
  <c r="I21" i="1"/>
  <c r="G21" i="1"/>
  <c r="I80" i="5" l="1"/>
  <c r="I83" i="5" s="1"/>
  <c r="N16" i="4"/>
  <c r="F20" i="2"/>
  <c r="F24" i="2" s="1"/>
  <c r="F33" i="2" s="1"/>
  <c r="F36" i="2" s="1"/>
  <c r="J20" i="2"/>
  <c r="J24" i="2" s="1"/>
  <c r="J33" i="2" s="1"/>
  <c r="J36" i="2" s="1"/>
  <c r="L20" i="2"/>
  <c r="L24" i="2" s="1"/>
  <c r="L33" i="2" s="1"/>
  <c r="L36" i="2" s="1"/>
  <c r="L40" i="2" s="1"/>
  <c r="L44" i="2" s="1"/>
  <c r="H20" i="2"/>
  <c r="H24" i="2" s="1"/>
  <c r="H33" i="2" s="1"/>
  <c r="H36" i="2" s="1"/>
  <c r="H40" i="2" s="1"/>
  <c r="H44" i="2" s="1"/>
  <c r="G81" i="1"/>
  <c r="K81" i="1"/>
  <c r="I81" i="1"/>
  <c r="I118" i="1" s="1"/>
  <c r="M81" i="1"/>
  <c r="M118" i="1" s="1"/>
  <c r="G36" i="1"/>
  <c r="I36" i="1"/>
  <c r="G23" i="5"/>
  <c r="G38" i="5" s="1"/>
  <c r="G42" i="5" s="1"/>
  <c r="G80" i="5" s="1"/>
  <c r="G83" i="5" s="1"/>
  <c r="F40" i="2"/>
  <c r="K23" i="5"/>
  <c r="K38" i="5" s="1"/>
  <c r="K42" i="5" s="1"/>
  <c r="K80" i="5" s="1"/>
  <c r="K83" i="5" s="1"/>
  <c r="J40" i="2"/>
  <c r="J22" i="3" l="1"/>
  <c r="F44" i="2"/>
  <c r="J21" i="4"/>
  <c r="J44" i="2"/>
  <c r="J23" i="4" l="1"/>
  <c r="N21" i="4"/>
  <c r="N22" i="3"/>
  <c r="N24" i="3" s="1"/>
  <c r="J24" i="3"/>
  <c r="G113" i="1" s="1"/>
  <c r="G116" i="1" s="1"/>
  <c r="G118" i="1" s="1"/>
  <c r="K113" i="1" l="1"/>
  <c r="K116" i="1" s="1"/>
  <c r="K118" i="1" s="1"/>
  <c r="N23" i="4"/>
</calcChain>
</file>

<file path=xl/sharedStrings.xml><?xml version="1.0" encoding="utf-8"?>
<sst xmlns="http://schemas.openxmlformats.org/spreadsheetml/2006/main" count="330" uniqueCount="162">
  <si>
    <t xml:space="preserve">บริษัท ทเวนตี้ โฟร์ คอน แอนด์ ซัพพลาย จำกัด (มหาชน) </t>
  </si>
  <si>
    <t>งบฐานะการเงิน</t>
  </si>
  <si>
    <t>ณ วันที่ 31 มีนาคม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</si>
  <si>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</si>
  <si>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</si>
  <si>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</si>
  <si>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</si>
  <si>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มีนาคม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</si>
  <si>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</si>
  <si>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</si>
  <si>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</si>
  <si>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</si>
  <si>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</si>
  <si>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</si>
  <si>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</si>
  <si>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</si>
  <si>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</si>
  <si>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สินทรัพย์ที่เกิดจากสัญญา - หมุนเวียน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</si>
  <si>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</si>
  <si>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</si>
  <si>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</si>
  <si>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</si>
  <si>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เงินฝากสถาบันการเงินที่มีภาระค้ำประกัน</t>
  </si>
  <si>
    <t>เงินลงทุนในบริษัทย่อย</t>
  </si>
  <si>
    <t>ค่าความนิยม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</si>
  <si>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</si>
  <si>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</si>
  <si>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</si>
  <si>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</si>
  <si>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</si>
  <si>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</si>
  <si>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______________________________________ </t>
  </si>
  <si>
    <t xml:space="preserve">                                        (                                                       )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</si>
  <si>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</si>
  <si>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</si>
  <si>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</si>
  <si>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</t>
  </si>
  <si>
    <t>เงินกู้ยืมระยะยาวจากสถาบันการเงินและบริษัทอื่น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</si>
  <si>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</si>
  <si>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</si>
  <si>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</si>
  <si>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หนี้สินตามสัญญาเช่าที่ถึงกำหนดชำระภายในหนึ่งปี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</si>
  <si>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</si>
  <si>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ภาษีเงินได้ค้างจ่าย</t>
  </si>
  <si>
    <t>-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</si>
  <si>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</si>
  <si>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</si>
  <si>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</si>
  <si>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</si>
  <si>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</si>
  <si>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</si>
  <si>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</si>
  <si>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</si>
  <si>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</si>
  <si>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</si>
  <si>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</si>
  <si>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</si>
  <si>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</si>
  <si>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 xml:space="preserve">   หุ้นสามัญ จำนวน 727,500,000 หุ้น</t>
  </si>
  <si>
    <t xml:space="preserve">   มูลค่าที่ตราไว้หุ้นละ 0.50 บาท</t>
  </si>
  <si>
    <t>ทุนที่ออกและชำระแล้ว</t>
  </si>
  <si>
    <t xml:space="preserve">   หุ้นสามัญ จำนวน 485,000,000 หุ้น</t>
  </si>
  <si>
    <t xml:space="preserve">   มูลค่าที่ได้ชำระแล้วหุ้นละ 0.50 บาท</t>
  </si>
  <si>
    <t xml:space="preserve">   (พ.ศ. 2567: จำนวน 430,000,000 หุ้น</t>
  </si>
  <si>
    <t xml:space="preserve">   มูลค่าที่ได้ชำระแล้วหุ้นละ 0.50 บาท)</t>
  </si>
  <si>
    <t>ส่วนเกินมูลค่าหุ้นสามัญ</t>
  </si>
  <si>
    <t>ขาดทุนสะสม</t>
  </si>
  <si>
    <t>ยังไม่ได้จัดสรร</t>
  </si>
  <si>
    <t>การจ่ายโดยใช้หุ้นเป็นเกณฑ์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</si>
  <si>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</si>
  <si>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</si>
  <si>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</si>
  <si>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สำหรับรอบระยะเวลาสามเดือนสิ้นสุดวันที่ 31 มีนาคม พ.ศ. 2568</t>
  </si>
  <si>
    <t>รายได้จากการก่อสร้างและการบริการ</t>
  </si>
  <si>
    <t>รายได้จากการขายสินค้า</t>
  </si>
  <si>
    <t>รวมรายได้</t>
  </si>
  <si>
    <t>ต้นทุนการก่อสร้างและการบริการ</t>
  </si>
  <si>
    <t>ต้นทุนการขายสินค้า</t>
  </si>
  <si>
    <t>รวมต้นทุน</t>
  </si>
  <si>
    <t>กำไร (ขาดทุน) ขั้นต้น</t>
  </si>
  <si>
    <t>รายได้อื่น</t>
  </si>
  <si>
    <t>กำไรจากการต่อรองราคาซื้อ</t>
  </si>
  <si>
    <t>กำไร (ขาดทุน) ก่อนค่าใช้จ่าย</t>
  </si>
  <si>
    <t>ค่าใช้จ่ายในการขาย</t>
  </si>
  <si>
    <t>ค่าใช้จ่ายในการบริหาร</t>
  </si>
  <si>
    <t>ผลขาดทุนด้านเครดิตที่คาดว่าจะเกิดขึ้น</t>
  </si>
  <si>
    <t>รวมค่าใช้จ่าย</t>
  </si>
  <si>
    <t>กำไร (ขาดทุน) ก่อนต้นทุนทางการเงิน</t>
  </si>
  <si>
    <t>และภาษีเงินได้</t>
  </si>
  <si>
    <t>ต้นทุนทางการเงิน</t>
  </si>
  <si>
    <t>กำไร (ขาดทุน) ก่อนภาษีเงินได้</t>
  </si>
  <si>
    <t>ภาษีเงินได้</t>
  </si>
  <si>
    <t>กำไร (ขาดทุน) เบ็ดเสร็จรวม</t>
  </si>
  <si>
    <t>สำหรับรอบระยะเวลา</t>
  </si>
  <si>
    <t>กำไร (ขาดทุน) ต่อหุ้น</t>
  </si>
  <si>
    <t>กำไร (ขาดทุน) ต่อหุ้นขั้นพื้นฐาน (บาท)</t>
  </si>
  <si>
    <t>งบการเปลี่ยนแปลงส่วนของเจ้าของ</t>
  </si>
  <si>
    <t>ส่วนของผู้เป็นเจ้าของของบริษัทใหญ่</t>
  </si>
  <si>
    <t>กำไร (ขาดทุน) สะสม</t>
  </si>
  <si>
    <t xml:space="preserve">จัดสรรแล้ว - </t>
  </si>
  <si>
    <t>ทุนที่ออก</t>
  </si>
  <si>
    <t>ส่วนเกิน</t>
  </si>
  <si>
    <t>ทุนสำรอง</t>
  </si>
  <si>
    <t>การจ่ายโดยใช้</t>
  </si>
  <si>
    <t>และชำระแล้ว</t>
  </si>
  <si>
    <t>มูลค่าหุ้นสามัญ</t>
  </si>
  <si>
    <t>ตามกฏหมาย</t>
  </si>
  <si>
    <t>หุ้นเป็นเกณฑ์</t>
  </si>
  <si>
    <t>รวม</t>
  </si>
  <si>
    <t>ยอดคงเหลือ ณ วันที่ 1 มกราคม พ.ศ. 2567 (ตรวจสอบแล้ว)</t>
  </si>
  <si>
    <t>การเปลี่ยนแปลงในส่วนของเจ้าของสำหรับรอบระยะเวลา</t>
  </si>
  <si>
    <t>ขาดทุนเบ็ดเสร็จรวมสำหรับรอบระยะเวลา</t>
  </si>
  <si>
    <t>ยอดคงเหลือ ณ วันที่ 31 มีนาคม พ.ศ. 2567 (ยังไม่ได้ตรวจสอบ)</t>
  </si>
  <si>
    <t>ยอดคงเหลือ ณ วันที่ 1 มกราคม พ.ศ. 2568 (ตรวจสอบแล้ว)</t>
  </si>
  <si>
    <t>การแลกหุ้นสำหรับการซื้อธุรกิจ</t>
  </si>
  <si>
    <t>กำไรเบ็ดเสร็จรวมสำหรับรอบระยะเวลา</t>
  </si>
  <si>
    <t>ยอดคงเหลือ ณ วันที่ 31 มีนาคม พ.ศ. 2568 (ยังไม่ได้ตรวจสอบ)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</si>
  <si>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</si>
  <si>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</si>
  <si>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</si>
  <si>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</si>
  <si>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(กำไร) ขาดทุนจากอัตราแลกเปลี่ยนที่ยังไม่เกิดขึ้นจริง</t>
  </si>
  <si>
    <t>กำไรจากมูลค่ายุติธรรมของอนุพันธ์ทางการเงิน</t>
  </si>
  <si>
    <t>ค่าใช้จ่ายผลประโยชน์พนักงาน</t>
  </si>
  <si>
    <t>รายได้ดอกเบี้ย</t>
  </si>
  <si>
    <t>ดอกเบี้ยจ่าย</t>
  </si>
  <si>
    <t>กระแสเงินสดก่อนการเปลี่ยนแปลงในสินทรัพย์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</si>
  <si>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</si>
  <si>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</si>
  <si>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สินค้าคงเหลือ</t>
  </si>
  <si>
    <t>สินทรัพย์ที่เกิดจากสัญญา - ไม่หมุนเวียน</t>
  </si>
  <si>
    <t>กระแสเงินสดได้มาจาก (ใช้ไปใน) การดำเนินงาน</t>
  </si>
  <si>
    <t>ก่อนดอกเบี้ยจ่ายและภาษีเงินได้</t>
  </si>
  <si>
    <t>การจ่ายดอกเบี้ย</t>
  </si>
  <si>
    <t>การจ่ายภาษีเงินได้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</si>
  <si>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</si>
  <si>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</si>
  <si>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เงินฝากสถาบันการเงินที่มีข้อจำกัดในการเบิกใช้ลดลง (เพิ่มขึ้น)</t>
  </si>
  <si>
    <t>เงินสดจ่ายเพื่อซื้อสินทรัพย์ไม่มีตัวตน</t>
  </si>
  <si>
    <t>เงินสดรับจากการซื้อธุรกิจ</t>
  </si>
  <si>
    <t>เงินสดรับจากรายได้ดอกเบี้ย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</si>
  <si>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</si>
  <si>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</si>
  <si>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เงินสดรับจากเงินเบิกเกินบัญชี</t>
  </si>
  <si>
    <t>เงินสดจ่ายจากเงินเบิกเกินบัญชี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</si>
  <si>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</si>
  <si>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</si>
  <si>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เงินสดจ่ายคืนเงินกู้ยืมระยะยาวจากสถาบันการเงินและบริษัทอื่น</t>
  </si>
  <si>
    <t>เงินสดจ่ายคืนเงินต้นตามสัญญาเช่า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</si>
  <si>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</si>
  <si>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</si>
  <si>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</si>
  <si>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</si>
  <si>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รายการที่ไม่ใช่เงินสดที่มีสาระสำคัญ มีดังนี้</t>
  </si>
  <si>
    <t>เจ้าหนี้ค่าซื้ออุปกรณ์</t>
  </si>
  <si>
    <t>จากสถาบันการเงิน</t>
  </si>
  <si>
    <t>18 ค), ง)</t>
  </si>
  <si>
    <t>อาคาร ส่วนปรับปรุงอาคารและอุปกรณ์ - สุทธิ</t>
  </si>
  <si>
    <t>ลูกหนี้การค้าและลูกหนี้หมุนเวียนอื่น</t>
  </si>
  <si>
    <t>เงินสดจ่ายเพื่อซื้ออาคาร ส่วนปรับปรุงอาคารเช่าและอุปกรณ์</t>
  </si>
  <si>
    <t>เงินสดรับจากเงินกู้ยืมระยะสั้นจากบุคคลและกิจการที่เกี่ยวข้องกัน</t>
  </si>
  <si>
    <t>เงินสดจ่ายคืนเงินกู้ยืมระยะสั้นจากบุคคลและกิจการที่เกี่ยวข้องกัน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</si>
</sst>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;\(#,##0\);&quot;-&quot;;@"/>
    <numFmt numFmtId="165" formatCode="_(* #,##0.00_);_(* \(#,##0.00\);_(* &quot;-&quot;??_);_(@_)"/>
    <numFmt numFmtId="166" formatCode="#,##0;\(#,##0\)"/>
    <numFmt numFmtId="167" formatCode="_(* #,##0.0000_);_(* \(#,##0.0000\);_(* &quot;-&quot;??_);_(@_)"/>
    <numFmt numFmtId="168" formatCode="#,##0.00;\(#,##0.00\);&quot;-&quot;;@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sz val="13"/>
      <color rgb="FFFF0000"/>
      <name val="Browallia New"/>
      <family val="2"/>
    </font>
    <font>
      <sz val="13"/>
      <color theme="1"/>
      <name val="Browallia New"/>
      <family val="2"/>
    </font>
    <font>
      <sz val="10"/>
      <name val="Microsoft Sans Serif"/>
      <family val="2"/>
    </font>
    <font>
      <i/>
      <sz val="13"/>
      <name val="Browallia New"/>
      <family val="2"/>
    </font>
    <font>
      <sz val="10"/>
      <name val="ApFont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37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2" applyNumberFormat="1" applyFont="1" applyFill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0" fontId="2" fillId="0" borderId="0" xfId="0" quotePrefix="1" applyFont="1" applyAlignment="1">
      <alignment vertical="center"/>
    </xf>
    <xf numFmtId="164" fontId="2" fillId="0" borderId="0" xfId="0" quotePrefix="1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37" fontId="3" fillId="0" borderId="0" xfId="3" applyNumberFormat="1" applyFont="1" applyAlignment="1">
      <alignment vertical="center"/>
    </xf>
    <xf numFmtId="0" fontId="3" fillId="0" borderId="0" xfId="3" quotePrefix="1" applyFont="1" applyAlignment="1">
      <alignment horizontal="center" vertical="center"/>
    </xf>
    <xf numFmtId="0" fontId="3" fillId="0" borderId="0" xfId="3" quotePrefix="1" applyFont="1" applyAlignment="1">
      <alignment vertical="center"/>
    </xf>
    <xf numFmtId="164" fontId="3" fillId="0" borderId="0" xfId="2" quotePrefix="1" applyNumberFormat="1" applyFont="1" applyFill="1" applyAlignment="1">
      <alignment horizontal="right" vertical="center"/>
    </xf>
    <xf numFmtId="164" fontId="3" fillId="0" borderId="0" xfId="2" quotePrefix="1" applyNumberFormat="1" applyFont="1" applyFill="1" applyBorder="1" applyAlignment="1">
      <alignment horizontal="right" vertical="center"/>
    </xf>
    <xf numFmtId="0" fontId="2" fillId="0" borderId="0" xfId="3" applyFont="1" applyAlignment="1">
      <alignment horizontal="center" vertical="center"/>
    </xf>
    <xf numFmtId="0" fontId="2" fillId="0" borderId="0" xfId="3" quotePrefix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3" applyFont="1" applyAlignment="1">
      <alignment horizontal="center" vertical="center"/>
    </xf>
    <xf numFmtId="164" fontId="3" fillId="0" borderId="0" xfId="2" applyNumberFormat="1" applyFont="1" applyFill="1" applyAlignment="1">
      <alignment horizontal="right" vertical="center"/>
    </xf>
    <xf numFmtId="164" fontId="3" fillId="0" borderId="0" xfId="2" applyNumberFormat="1" applyFont="1" applyFill="1" applyBorder="1" applyAlignment="1">
      <alignment horizontal="right" vertical="center"/>
    </xf>
    <xf numFmtId="164" fontId="3" fillId="0" borderId="0" xfId="3" applyNumberFormat="1" applyFont="1" applyAlignment="1">
      <alignment vertical="center"/>
    </xf>
    <xf numFmtId="37" fontId="3" fillId="0" borderId="0" xfId="3" quotePrefix="1" applyNumberFormat="1" applyFont="1" applyAlignment="1">
      <alignment vertical="center"/>
    </xf>
    <xf numFmtId="164" fontId="3" fillId="0" borderId="1" xfId="2" applyNumberFormat="1" applyFont="1" applyFill="1" applyBorder="1" applyAlignment="1">
      <alignment horizontal="right" vertical="center"/>
    </xf>
    <xf numFmtId="37" fontId="2" fillId="0" borderId="0" xfId="3" applyNumberFormat="1" applyFont="1" applyAlignment="1">
      <alignment vertical="center"/>
    </xf>
    <xf numFmtId="164" fontId="2" fillId="0" borderId="0" xfId="3" quotePrefix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3" fillId="0" borderId="2" xfId="2" applyNumberFormat="1" applyFont="1" applyFill="1" applyBorder="1" applyAlignment="1">
      <alignment horizontal="right" vertical="center"/>
    </xf>
    <xf numFmtId="9" fontId="3" fillId="0" borderId="0" xfId="1" applyFont="1" applyFill="1" applyAlignment="1">
      <alignment vertical="center"/>
    </xf>
    <xf numFmtId="164" fontId="3" fillId="0" borderId="1" xfId="2" quotePrefix="1" applyNumberFormat="1" applyFont="1" applyFill="1" applyBorder="1" applyAlignment="1">
      <alignment horizontal="right" vertical="center"/>
    </xf>
    <xf numFmtId="0" fontId="6" fillId="0" borderId="0" xfId="0" applyFont="1"/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quotePrefix="1" applyFont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quotePrefix="1" applyNumberFormat="1" applyFont="1" applyAlignment="1">
      <alignment horizontal="right" vertical="center"/>
    </xf>
    <xf numFmtId="164" fontId="3" fillId="0" borderId="1" xfId="0" quotePrefix="1" applyNumberFormat="1" applyFont="1" applyBorder="1" applyAlignment="1">
      <alignment horizontal="right" vertical="center"/>
    </xf>
    <xf numFmtId="164" fontId="3" fillId="0" borderId="0" xfId="0" quotePrefix="1" applyNumberFormat="1" applyFont="1" applyAlignment="1">
      <alignment horizontal="center" vertical="center"/>
    </xf>
    <xf numFmtId="167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9" fontId="3" fillId="0" borderId="0" xfId="4" applyNumberFormat="1" applyFont="1" applyFill="1" applyBorder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168" fontId="3" fillId="0" borderId="2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Continuous" vertical="center"/>
    </xf>
    <xf numFmtId="164" fontId="3" fillId="0" borderId="0" xfId="0" applyNumberFormat="1" applyFont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37" fontId="3" fillId="0" borderId="0" xfId="0" applyNumberFormat="1" applyFont="1" applyAlignment="1">
      <alignment horizontal="left" vertical="center"/>
    </xf>
    <xf numFmtId="37" fontId="2" fillId="0" borderId="0" xfId="0" quotePrefix="1" applyNumberFormat="1" applyFont="1" applyAlignment="1">
      <alignment vertical="center"/>
    </xf>
    <xf numFmtId="164" fontId="3" fillId="0" borderId="0" xfId="5" applyNumberFormat="1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0" xfId="6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37" fontId="3" fillId="0" borderId="1" xfId="0" applyNumberFormat="1" applyFont="1" applyBorder="1" applyAlignment="1">
      <alignment horizontal="justify" vertical="center"/>
    </xf>
  </cellXfs>
  <cellStyles count="7">
    <cellStyle name="Comma 11 11 2" xfId="4" xr:uid="{B0FE6B54-A07D-45AF-9C46-FA5D1A8A326A}"/>
    <cellStyle name="Comma 2" xfId="2" xr:uid="{B221CB4F-F3C6-4BFA-B3F2-9D551C85FB06}"/>
    <cellStyle name="Comma_Cashflow megachem 2" xfId="6" xr:uid="{03D7AB8B-6CB6-424E-946F-CF9A195AE612}"/>
    <cellStyle name="Normal" xfId="0" builtinId="0"/>
    <cellStyle name="Normal 2" xfId="3" xr:uid="{E17159BE-A0E6-4327-A534-70D0B6084EF7}"/>
    <cellStyle name="Normal 2 2" xfId="5" xr:uid="{E90BE4E9-786C-4F20-8EB9-A19C99C478EF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DA509-F272-4BE3-9EA0-CC13827ED4AE}">
  <dimension ref="A1:Q128"/>
  <sheetViews>
    <sheetView topLeftCell="A6" zoomScale="110" zoomScaleNormal="110" zoomScaleSheetLayoutView="90" workbookViewId="0">
      <selection activeCell="A28" sqref="A28"/>
    </sheetView>
  </sheetViews>
  <sheetFormatPr defaultColWidth="9.1796875" defaultRowHeight="21.75" customHeight="1"/>
  <cols>
    <col min="1" max="3" width="1.54296875" style="12" customWidth="1"/>
    <col min="4" max="4" width="32.1796875" style="12" customWidth="1"/>
    <col min="5" max="5" width="7.54296875" style="14" customWidth="1"/>
    <col min="6" max="6" width="0.81640625" style="12" customWidth="1"/>
    <col min="7" max="7" width="13.7265625" style="15" customWidth="1"/>
    <col min="8" max="8" width="0.81640625" style="15" customWidth="1"/>
    <col min="9" max="9" width="12.1796875" style="15" customWidth="1"/>
    <col min="10" max="10" width="0.81640625" style="12" customWidth="1"/>
    <col min="11" max="11" width="13.7265625" style="15" customWidth="1"/>
    <col min="12" max="12" width="0.81640625" style="16" customWidth="1"/>
    <col min="13" max="13" width="12.1796875" style="15" customWidth="1"/>
    <col min="14" max="16384" width="9.1796875" style="12"/>
  </cols>
  <sheetData>
    <row r="1" spans="1:13" s="1" customFormat="1" ht="21.75" customHeight="1">
      <c r="A1" s="1" t="s">
        <v>0</v>
      </c>
      <c r="C1" s="2"/>
      <c r="E1" s="3"/>
      <c r="G1" s="4"/>
      <c r="H1" s="4"/>
      <c r="I1" s="4"/>
      <c r="K1" s="4"/>
      <c r="L1" s="5"/>
      <c r="M1" s="4"/>
    </row>
    <row r="2" spans="1:13" s="1" customFormat="1" ht="21.75" customHeight="1">
      <c r="A2" s="1" t="s">
        <v>1</v>
      </c>
      <c r="C2" s="2"/>
      <c r="D2" s="2"/>
      <c r="E2" s="3"/>
      <c r="G2" s="4"/>
      <c r="H2" s="4"/>
      <c r="I2" s="4"/>
      <c r="K2" s="4"/>
      <c r="L2" s="5"/>
      <c r="M2" s="4"/>
    </row>
    <row r="3" spans="1:13" s="1" customFormat="1" ht="21.75" customHeight="1">
      <c r="A3" s="6" t="s">
        <v>2</v>
      </c>
      <c r="B3" s="6"/>
      <c r="C3" s="7"/>
      <c r="D3" s="7"/>
      <c r="E3" s="8"/>
      <c r="F3" s="6"/>
      <c r="G3" s="9"/>
      <c r="H3" s="9"/>
      <c r="I3" s="9"/>
      <c r="J3" s="6"/>
      <c r="K3" s="9"/>
      <c r="L3" s="10"/>
      <c r="M3" s="9"/>
    </row>
    <row r="4" spans="1:13" ht="21.75" customHeight="1">
      <c r="A4" s="11"/>
      <c r="C4" s="13"/>
      <c r="D4" s="13"/>
    </row>
    <row r="5" spans="1:13" ht="21.75" customHeight="1">
      <c r="A5" s="11"/>
      <c r="C5" s="13"/>
      <c r="D5" s="13"/>
      <c r="G5" s="74" t="s">
        <v>3</v>
      </c>
      <c r="H5" s="74"/>
      <c r="I5" s="74"/>
      <c r="K5" s="74" t="s">
        <v>4</v>
      </c>
      <c r="L5" s="74"/>
      <c r="M5" s="74"/>
    </row>
    <row r="6" spans="1:13" ht="21.75" customHeight="1">
      <c r="A6" s="11"/>
      <c r="C6" s="13"/>
      <c r="D6" s="13"/>
      <c r="G6" s="4" t="s">
        <v>5</v>
      </c>
      <c r="H6" s="4"/>
      <c r="I6" s="4" t="s">
        <v>6</v>
      </c>
      <c r="K6" s="4" t="s">
        <v>5</v>
      </c>
      <c r="L6" s="4"/>
      <c r="M6" s="4" t="s">
        <v>6</v>
      </c>
    </row>
    <row r="7" spans="1:13" ht="21.75" customHeight="1">
      <c r="A7" s="11"/>
      <c r="C7" s="13"/>
      <c r="D7" s="13"/>
      <c r="G7" s="18" t="s">
        <v>7</v>
      </c>
      <c r="H7" s="19"/>
      <c r="I7" s="4" t="s">
        <v>8</v>
      </c>
      <c r="K7" s="18" t="s">
        <v>7</v>
      </c>
      <c r="M7" s="4" t="s">
        <v>8</v>
      </c>
    </row>
    <row r="8" spans="1:13" ht="21.75" customHeight="1">
      <c r="A8" s="11"/>
      <c r="C8" s="13"/>
      <c r="D8" s="13"/>
      <c r="G8" s="4" t="s">
        <v>9</v>
      </c>
      <c r="H8" s="4"/>
      <c r="I8" s="4" t="s">
        <v>10</v>
      </c>
      <c r="K8" s="4" t="s">
        <v>9</v>
      </c>
      <c r="M8" s="4" t="s">
        <v>10</v>
      </c>
    </row>
    <row r="9" spans="1:13" ht="21.75" customHeight="1">
      <c r="A9" s="11"/>
      <c r="C9" s="13"/>
      <c r="D9" s="13"/>
      <c r="E9" s="8" t="s">
        <v>11</v>
      </c>
      <c r="F9" s="20"/>
      <c r="G9" s="9" t="s">
        <v>12</v>
      </c>
      <c r="H9" s="4"/>
      <c r="I9" s="9" t="s">
        <v>12</v>
      </c>
      <c r="J9" s="20"/>
      <c r="K9" s="9" t="s">
        <v>12</v>
      </c>
      <c r="L9" s="21"/>
      <c r="M9" s="9" t="s">
        <v>12</v>
      </c>
    </row>
    <row r="10" spans="1:13" ht="21.75" customHeight="1">
      <c r="A10" s="11"/>
      <c r="C10" s="13"/>
      <c r="D10" s="13"/>
      <c r="E10" s="3"/>
      <c r="F10" s="20"/>
      <c r="G10" s="4"/>
      <c r="H10" s="4"/>
      <c r="I10" s="4"/>
      <c r="J10" s="20"/>
      <c r="K10" s="4"/>
      <c r="L10" s="21"/>
      <c r="M10" s="4"/>
    </row>
    <row r="11" spans="1:13" ht="21.75" customHeight="1">
      <c r="A11" s="22" t="s">
        <v>13</v>
      </c>
      <c r="B11" s="23"/>
      <c r="C11" s="24"/>
      <c r="D11" s="24"/>
      <c r="E11" s="25"/>
      <c r="F11" s="26"/>
      <c r="G11" s="27"/>
      <c r="H11" s="28"/>
      <c r="I11" s="27"/>
      <c r="J11" s="26"/>
      <c r="K11" s="27"/>
      <c r="L11" s="26"/>
      <c r="M11" s="27"/>
    </row>
    <row r="12" spans="1:13" s="31" customFormat="1" ht="6" customHeight="1">
      <c r="A12" s="26"/>
      <c r="B12" s="23"/>
      <c r="C12" s="24"/>
      <c r="D12" s="24"/>
      <c r="E12" s="29"/>
      <c r="F12" s="30"/>
      <c r="G12" s="19"/>
      <c r="H12" s="19"/>
      <c r="I12" s="19"/>
      <c r="J12" s="30"/>
      <c r="K12" s="19"/>
      <c r="L12" s="30"/>
      <c r="M12" s="19"/>
    </row>
    <row r="13" spans="1:13" ht="21.75" customHeight="1">
      <c r="A13" s="22" t="s">
        <v>14</v>
      </c>
      <c r="B13" s="23"/>
      <c r="C13" s="24"/>
      <c r="D13" s="24"/>
      <c r="E13" s="32"/>
      <c r="F13" s="23"/>
      <c r="G13" s="33"/>
      <c r="H13" s="34"/>
      <c r="I13" s="33"/>
      <c r="J13" s="23"/>
      <c r="K13" s="33"/>
      <c r="L13" s="23"/>
      <c r="M13" s="33"/>
    </row>
    <row r="14" spans="1:13" s="31" customFormat="1" ht="6" customHeight="1">
      <c r="A14" s="22"/>
      <c r="B14" s="23"/>
      <c r="C14" s="24"/>
      <c r="D14" s="24"/>
      <c r="E14" s="32"/>
      <c r="F14" s="23"/>
      <c r="G14" s="33"/>
      <c r="H14" s="34"/>
      <c r="I14" s="33"/>
      <c r="J14" s="23"/>
      <c r="K14" s="33"/>
      <c r="L14" s="23"/>
      <c r="M14" s="33"/>
    </row>
    <row r="15" spans="1:13" ht="21.75" customHeight="1">
      <c r="A15" s="23" t="s">
        <v>15</v>
      </c>
      <c r="B15" s="23"/>
      <c r="C15" s="24"/>
      <c r="D15" s="24"/>
      <c r="E15" s="32"/>
      <c r="F15" s="23"/>
      <c r="G15" s="34">
        <v>104247452</v>
      </c>
      <c r="H15" s="34"/>
      <c r="I15" s="34">
        <v>11859323</v>
      </c>
      <c r="J15" s="35"/>
      <c r="K15" s="34">
        <v>8636900</v>
      </c>
      <c r="L15" s="23"/>
      <c r="M15" s="34">
        <v>11119620</v>
      </c>
    </row>
    <row r="16" spans="1:13" ht="21.75" customHeight="1">
      <c r="A16" s="23" t="s">
        <v>16</v>
      </c>
      <c r="B16" s="23"/>
      <c r="C16" s="24"/>
      <c r="D16" s="36"/>
      <c r="E16" s="32">
        <v>6</v>
      </c>
      <c r="F16" s="23"/>
      <c r="G16" s="34">
        <v>124955428</v>
      </c>
      <c r="H16" s="34"/>
      <c r="I16" s="34">
        <v>52069254</v>
      </c>
      <c r="J16" s="35"/>
      <c r="K16" s="34">
        <v>34927533</v>
      </c>
      <c r="L16" s="23"/>
      <c r="M16" s="34">
        <v>47879556</v>
      </c>
    </row>
    <row r="17" spans="1:13" ht="21.75" customHeight="1">
      <c r="A17" s="23" t="s">
        <v>17</v>
      </c>
      <c r="B17" s="23"/>
      <c r="C17" s="24"/>
      <c r="D17" s="36"/>
      <c r="E17" s="32">
        <v>7</v>
      </c>
      <c r="F17" s="23"/>
      <c r="G17" s="34">
        <v>1927489</v>
      </c>
      <c r="H17" s="34"/>
      <c r="I17" s="34">
        <v>7008848</v>
      </c>
      <c r="J17" s="35"/>
      <c r="K17" s="34">
        <v>1927489</v>
      </c>
      <c r="L17" s="23"/>
      <c r="M17" s="34">
        <v>7008848</v>
      </c>
    </row>
    <row r="18" spans="1:13" ht="21.75" customHeight="1">
      <c r="A18" s="23" t="s">
        <v>18</v>
      </c>
      <c r="B18" s="23"/>
      <c r="C18" s="24"/>
      <c r="D18" s="36"/>
      <c r="E18" s="32">
        <v>8</v>
      </c>
      <c r="F18" s="23"/>
      <c r="G18" s="34">
        <v>73058086</v>
      </c>
      <c r="H18" s="34"/>
      <c r="I18" s="34">
        <v>29489977</v>
      </c>
      <c r="J18" s="35"/>
      <c r="K18" s="34">
        <v>26929734</v>
      </c>
      <c r="L18" s="23"/>
      <c r="M18" s="34">
        <v>29354174</v>
      </c>
    </row>
    <row r="19" spans="1:13" ht="21.75" customHeight="1">
      <c r="A19" s="23" t="s">
        <v>19</v>
      </c>
      <c r="B19" s="23"/>
      <c r="C19" s="24"/>
      <c r="D19" s="36"/>
      <c r="E19" s="32">
        <v>9</v>
      </c>
      <c r="F19" s="23"/>
      <c r="G19" s="37">
        <v>55037971</v>
      </c>
      <c r="H19" s="34"/>
      <c r="I19" s="37">
        <v>45324919</v>
      </c>
      <c r="J19" s="35"/>
      <c r="K19" s="37">
        <v>40789615</v>
      </c>
      <c r="L19" s="23"/>
      <c r="M19" s="37">
        <v>45276209</v>
      </c>
    </row>
    <row r="20" spans="1:13" s="31" customFormat="1" ht="6" customHeight="1">
      <c r="A20" s="22"/>
      <c r="B20" s="23"/>
      <c r="C20" s="24"/>
      <c r="D20" s="24"/>
      <c r="E20" s="32"/>
      <c r="F20" s="23"/>
      <c r="G20" s="33"/>
      <c r="H20" s="34"/>
      <c r="I20" s="33"/>
      <c r="J20" s="23"/>
      <c r="K20" s="33"/>
      <c r="L20" s="23"/>
      <c r="M20" s="33"/>
    </row>
    <row r="21" spans="1:13" s="31" customFormat="1" ht="21.75" customHeight="1">
      <c r="A21" s="38" t="s">
        <v>20</v>
      </c>
      <c r="B21" s="23"/>
      <c r="C21" s="38"/>
      <c r="D21" s="24"/>
      <c r="E21" s="32"/>
      <c r="F21" s="23"/>
      <c r="G21" s="37">
        <f>+SUM(G15:G19)</f>
        <v>359226426</v>
      </c>
      <c r="H21" s="34"/>
      <c r="I21" s="37">
        <f>+SUM(I15:I19)</f>
        <v>145752321</v>
      </c>
      <c r="J21" s="23"/>
      <c r="K21" s="37">
        <f>+SUM(K15:K19)</f>
        <v>113211271</v>
      </c>
      <c r="L21" s="23"/>
      <c r="M21" s="37">
        <f>+SUM(M15:M19)</f>
        <v>140638407</v>
      </c>
    </row>
    <row r="22" spans="1:13" ht="21.75" customHeight="1">
      <c r="A22" s="26"/>
      <c r="B22" s="23"/>
      <c r="C22" s="24"/>
      <c r="D22" s="24"/>
      <c r="E22" s="29"/>
      <c r="F22" s="30"/>
      <c r="G22" s="19"/>
      <c r="H22" s="19"/>
      <c r="I22" s="19"/>
      <c r="J22" s="30"/>
      <c r="K22" s="19"/>
      <c r="L22" s="30"/>
      <c r="M22" s="19"/>
    </row>
    <row r="23" spans="1:13" s="31" customFormat="1" ht="21.75" customHeight="1">
      <c r="A23" s="22" t="s">
        <v>21</v>
      </c>
      <c r="B23" s="23"/>
      <c r="C23" s="23"/>
      <c r="D23" s="23"/>
      <c r="E23" s="32"/>
      <c r="F23" s="23"/>
      <c r="G23" s="33"/>
      <c r="H23" s="34"/>
      <c r="I23" s="33"/>
      <c r="J23" s="23"/>
      <c r="K23" s="33"/>
      <c r="L23" s="23"/>
      <c r="M23" s="33"/>
    </row>
    <row r="24" spans="1:13" s="31" customFormat="1" ht="6" customHeight="1">
      <c r="A24" s="22"/>
      <c r="B24" s="23"/>
      <c r="C24" s="24"/>
      <c r="D24" s="24"/>
      <c r="E24" s="32"/>
      <c r="F24" s="23"/>
      <c r="G24" s="33"/>
      <c r="H24" s="34"/>
      <c r="I24" s="33"/>
      <c r="J24" s="23"/>
      <c r="K24" s="33"/>
      <c r="L24" s="23"/>
      <c r="M24" s="33"/>
    </row>
    <row r="25" spans="1:13" s="31" customFormat="1" ht="21.75" customHeight="1">
      <c r="A25" s="26" t="s">
        <v>22</v>
      </c>
      <c r="B25" s="23"/>
      <c r="C25" s="24"/>
      <c r="D25" s="24"/>
      <c r="E25" s="32"/>
      <c r="F25" s="30"/>
      <c r="G25" s="34">
        <v>40440465</v>
      </c>
      <c r="H25" s="34"/>
      <c r="I25" s="34">
        <v>21477598</v>
      </c>
      <c r="J25" s="39"/>
      <c r="K25" s="34">
        <v>19907498</v>
      </c>
      <c r="L25" s="30"/>
      <c r="M25" s="34">
        <v>21477598</v>
      </c>
    </row>
    <row r="26" spans="1:13" ht="21.75" customHeight="1">
      <c r="A26" s="26" t="s">
        <v>23</v>
      </c>
      <c r="B26" s="23"/>
      <c r="C26" s="24"/>
      <c r="D26" s="24"/>
      <c r="E26" s="32">
        <v>10</v>
      </c>
      <c r="F26" s="30"/>
      <c r="G26" s="34">
        <v>0</v>
      </c>
      <c r="H26" s="34"/>
      <c r="I26" s="34">
        <v>0</v>
      </c>
      <c r="J26" s="39"/>
      <c r="K26" s="34">
        <v>175499700</v>
      </c>
      <c r="L26" s="30"/>
      <c r="M26" s="34">
        <v>4999700</v>
      </c>
    </row>
    <row r="27" spans="1:13" ht="21.75" customHeight="1">
      <c r="A27" s="26" t="s">
        <v>24</v>
      </c>
      <c r="B27" s="23"/>
      <c r="C27" s="24"/>
      <c r="D27" s="24"/>
      <c r="E27" s="32">
        <v>20</v>
      </c>
      <c r="F27" s="30"/>
      <c r="G27" s="34">
        <v>108441579</v>
      </c>
      <c r="H27" s="34"/>
      <c r="I27" s="34">
        <v>0</v>
      </c>
      <c r="J27" s="39"/>
      <c r="K27" s="34">
        <v>0</v>
      </c>
      <c r="L27" s="30"/>
      <c r="M27" s="34">
        <v>0</v>
      </c>
    </row>
    <row r="28" spans="1:13" ht="21.75" customHeight="1">
      <c r="A28" s="40" t="s">
        <v>157</v>
      </c>
      <c r="B28" s="23"/>
      <c r="C28" s="24"/>
      <c r="D28" s="24"/>
      <c r="E28" s="32">
        <v>11</v>
      </c>
      <c r="F28" s="23"/>
      <c r="G28" s="34">
        <v>55344195</v>
      </c>
      <c r="H28" s="34"/>
      <c r="I28" s="34">
        <v>20067771</v>
      </c>
      <c r="J28" s="35"/>
      <c r="K28" s="34">
        <v>18750170</v>
      </c>
      <c r="L28" s="23"/>
      <c r="M28" s="34">
        <v>19967750</v>
      </c>
    </row>
    <row r="29" spans="1:13" ht="21.75" customHeight="1">
      <c r="A29" s="40" t="s">
        <v>25</v>
      </c>
      <c r="B29" s="23"/>
      <c r="C29" s="24"/>
      <c r="D29" s="24"/>
      <c r="E29" s="32"/>
      <c r="F29" s="23"/>
      <c r="G29" s="34">
        <v>3487178</v>
      </c>
      <c r="H29" s="34"/>
      <c r="I29" s="34">
        <v>193611</v>
      </c>
      <c r="J29" s="35"/>
      <c r="K29" s="34">
        <v>166029</v>
      </c>
      <c r="L29" s="23"/>
      <c r="M29" s="34">
        <v>188889</v>
      </c>
    </row>
    <row r="30" spans="1:13" ht="21.75" customHeight="1">
      <c r="A30" s="40" t="s">
        <v>26</v>
      </c>
      <c r="B30" s="23"/>
      <c r="C30" s="24"/>
      <c r="D30" s="24"/>
      <c r="E30" s="32">
        <v>11</v>
      </c>
      <c r="F30" s="23"/>
      <c r="G30" s="34">
        <v>26915617</v>
      </c>
      <c r="H30" s="34"/>
      <c r="I30" s="34">
        <v>17534820</v>
      </c>
      <c r="J30" s="35"/>
      <c r="K30" s="34">
        <v>16316932</v>
      </c>
      <c r="L30" s="23"/>
      <c r="M30" s="34">
        <v>17534820</v>
      </c>
    </row>
    <row r="31" spans="1:13" ht="21.75" customHeight="1">
      <c r="A31" s="40" t="s">
        <v>27</v>
      </c>
      <c r="B31" s="23"/>
      <c r="C31" s="24"/>
      <c r="D31" s="24"/>
      <c r="E31" s="32"/>
      <c r="F31" s="23"/>
      <c r="G31" s="34">
        <v>25367852</v>
      </c>
      <c r="H31" s="34"/>
      <c r="I31" s="34">
        <v>22866193</v>
      </c>
      <c r="J31" s="35"/>
      <c r="K31" s="34">
        <v>24482889</v>
      </c>
      <c r="L31" s="23"/>
      <c r="M31" s="34">
        <v>22744731</v>
      </c>
    </row>
    <row r="32" spans="1:13" ht="21.75" customHeight="1">
      <c r="A32" s="40" t="s">
        <v>28</v>
      </c>
      <c r="B32" s="23"/>
      <c r="C32" s="24"/>
      <c r="D32" s="24"/>
      <c r="E32" s="32"/>
      <c r="F32" s="23"/>
      <c r="G32" s="37">
        <v>96451662</v>
      </c>
      <c r="H32" s="34"/>
      <c r="I32" s="37">
        <v>95825108</v>
      </c>
      <c r="J32" s="35"/>
      <c r="K32" s="37">
        <v>96155512</v>
      </c>
      <c r="L32" s="23"/>
      <c r="M32" s="37">
        <v>95825408</v>
      </c>
    </row>
    <row r="33" spans="1:13" s="31" customFormat="1" ht="6" customHeight="1">
      <c r="A33" s="22"/>
      <c r="B33" s="23"/>
      <c r="C33" s="24"/>
      <c r="D33" s="24"/>
      <c r="E33" s="32"/>
      <c r="F33" s="23"/>
      <c r="G33" s="33"/>
      <c r="H33" s="34"/>
      <c r="I33" s="33"/>
      <c r="J33" s="23"/>
      <c r="K33" s="33"/>
      <c r="L33" s="23"/>
      <c r="M33" s="33"/>
    </row>
    <row r="34" spans="1:13" s="31" customFormat="1" ht="21.75" customHeight="1">
      <c r="A34" s="22" t="s">
        <v>29</v>
      </c>
      <c r="B34" s="26"/>
      <c r="C34" s="24"/>
      <c r="D34" s="24"/>
      <c r="E34" s="32"/>
      <c r="F34" s="23"/>
      <c r="G34" s="37">
        <f>SUM(G25:G32)</f>
        <v>356448548</v>
      </c>
      <c r="H34" s="34"/>
      <c r="I34" s="37">
        <f>SUM(I25:I32)</f>
        <v>177965101</v>
      </c>
      <c r="J34" s="23"/>
      <c r="K34" s="37">
        <f>SUM(K25:K32)</f>
        <v>351278730</v>
      </c>
      <c r="L34" s="23"/>
      <c r="M34" s="37">
        <f>SUM(M25:M32)</f>
        <v>182738896</v>
      </c>
    </row>
    <row r="35" spans="1:13" s="31" customFormat="1" ht="6" customHeight="1">
      <c r="A35" s="22"/>
      <c r="B35" s="23"/>
      <c r="C35" s="24"/>
      <c r="D35" s="24"/>
      <c r="E35" s="32"/>
      <c r="F35" s="23"/>
      <c r="G35" s="33"/>
      <c r="H35" s="34"/>
      <c r="I35" s="33"/>
      <c r="J35" s="23"/>
      <c r="K35" s="33"/>
      <c r="L35" s="23"/>
      <c r="M35" s="33"/>
    </row>
    <row r="36" spans="1:13" s="31" customFormat="1" ht="21.75" customHeight="1" thickBot="1">
      <c r="A36" s="22" t="s">
        <v>30</v>
      </c>
      <c r="B36" s="26"/>
      <c r="C36" s="24"/>
      <c r="D36" s="24"/>
      <c r="E36" s="32"/>
      <c r="F36" s="23"/>
      <c r="G36" s="41">
        <f>SUM(G21+G34)</f>
        <v>715674974</v>
      </c>
      <c r="H36" s="34"/>
      <c r="I36" s="41">
        <f>SUM(I21+I34)</f>
        <v>323717422</v>
      </c>
      <c r="J36" s="23"/>
      <c r="K36" s="41">
        <f>SUM(K21+K34)</f>
        <v>464490001</v>
      </c>
      <c r="L36" s="23"/>
      <c r="M36" s="41">
        <f>SUM(M21+M34)</f>
        <v>323377303</v>
      </c>
    </row>
    <row r="37" spans="1:13" ht="18" customHeight="1" thickTop="1">
      <c r="A37" s="1"/>
      <c r="B37" s="11"/>
      <c r="C37" s="13"/>
      <c r="D37" s="13"/>
    </row>
    <row r="38" spans="1:13" ht="18" customHeight="1">
      <c r="A38" s="1"/>
      <c r="B38" s="11"/>
      <c r="C38" s="13"/>
      <c r="D38" s="13"/>
    </row>
    <row r="39" spans="1:13" ht="18" customHeight="1">
      <c r="A39" s="1"/>
      <c r="B39" s="11"/>
      <c r="C39" s="13"/>
      <c r="D39" s="13"/>
    </row>
    <row r="40" spans="1:13" ht="21.75" customHeight="1">
      <c r="A40" s="75" t="s">
        <v>31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</row>
    <row r="41" spans="1:13" ht="21.75" customHeight="1">
      <c r="A41" s="14"/>
      <c r="B41" s="14"/>
      <c r="C41" s="14"/>
      <c r="D41" s="14"/>
      <c r="E41" s="14" t="s">
        <v>32</v>
      </c>
      <c r="F41" s="14"/>
      <c r="G41" s="14"/>
      <c r="H41" s="14"/>
      <c r="I41" s="14"/>
      <c r="J41" s="14"/>
      <c r="K41" s="14"/>
      <c r="L41" s="14"/>
      <c r="M41" s="14"/>
    </row>
    <row r="42" spans="1:13" ht="22.5" customHeight="1">
      <c r="A42" s="14"/>
      <c r="B42" s="14"/>
      <c r="C42" s="14"/>
      <c r="D42" s="14"/>
      <c r="F42" s="14"/>
      <c r="G42" s="14"/>
      <c r="H42" s="14"/>
      <c r="I42" s="14"/>
      <c r="J42" s="14"/>
      <c r="K42" s="14"/>
      <c r="L42" s="14"/>
      <c r="M42" s="14"/>
    </row>
    <row r="43" spans="1:13" ht="22" customHeight="1">
      <c r="A43" s="73" t="s">
        <v>33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</row>
    <row r="44" spans="1:13" s="1" customFormat="1" ht="21.75" customHeight="1">
      <c r="A44" s="1" t="s">
        <v>0</v>
      </c>
      <c r="C44" s="2"/>
      <c r="E44" s="3"/>
      <c r="G44" s="4"/>
      <c r="H44" s="4"/>
      <c r="I44" s="4"/>
      <c r="K44" s="4"/>
      <c r="L44" s="5"/>
      <c r="M44" s="4"/>
    </row>
    <row r="45" spans="1:13" s="1" customFormat="1" ht="21.75" customHeight="1">
      <c r="A45" s="1" t="s">
        <v>1</v>
      </c>
      <c r="C45" s="2"/>
      <c r="D45" s="2"/>
      <c r="E45" s="3"/>
      <c r="G45" s="4"/>
      <c r="H45" s="4"/>
      <c r="I45" s="4"/>
      <c r="K45" s="4"/>
      <c r="L45" s="5"/>
      <c r="M45" s="4"/>
    </row>
    <row r="46" spans="1:13" s="1" customFormat="1" ht="21.75" customHeight="1">
      <c r="A46" s="6" t="str">
        <f>A3</f>
        <v>ณ วันที่ 31 มีนาคม พ.ศ. 2568</v>
      </c>
      <c r="B46" s="6"/>
      <c r="C46" s="7"/>
      <c r="D46" s="7"/>
      <c r="E46" s="8"/>
      <c r="F46" s="6"/>
      <c r="G46" s="9"/>
      <c r="H46" s="9"/>
      <c r="I46" s="9"/>
      <c r="J46" s="6"/>
      <c r="K46" s="9"/>
      <c r="L46" s="10"/>
      <c r="M46" s="9"/>
    </row>
    <row r="47" spans="1:13" ht="21.75" customHeight="1">
      <c r="A47" s="1"/>
      <c r="B47" s="1"/>
      <c r="C47" s="13"/>
      <c r="D47" s="13"/>
    </row>
    <row r="48" spans="1:13" ht="21.75" customHeight="1">
      <c r="A48" s="11"/>
      <c r="C48" s="13"/>
      <c r="D48" s="13"/>
      <c r="G48" s="74" t="s">
        <v>3</v>
      </c>
      <c r="H48" s="74"/>
      <c r="I48" s="74"/>
      <c r="K48" s="74" t="s">
        <v>4</v>
      </c>
      <c r="L48" s="74"/>
      <c r="M48" s="74"/>
    </row>
    <row r="49" spans="1:13" ht="21.75" customHeight="1">
      <c r="A49" s="1"/>
      <c r="B49" s="1"/>
      <c r="C49" s="13"/>
      <c r="D49" s="13"/>
      <c r="G49" s="4" t="s">
        <v>5</v>
      </c>
      <c r="H49" s="4"/>
      <c r="I49" s="4" t="s">
        <v>6</v>
      </c>
      <c r="K49" s="4" t="s">
        <v>5</v>
      </c>
      <c r="L49" s="4"/>
      <c r="M49" s="4" t="s">
        <v>6</v>
      </c>
    </row>
    <row r="50" spans="1:13" ht="21.75" customHeight="1">
      <c r="A50" s="1"/>
      <c r="B50" s="1"/>
      <c r="C50" s="13"/>
      <c r="D50" s="13"/>
      <c r="G50" s="18" t="s">
        <v>7</v>
      </c>
      <c r="H50" s="19"/>
      <c r="I50" s="4" t="s">
        <v>8</v>
      </c>
      <c r="K50" s="18" t="s">
        <v>7</v>
      </c>
      <c r="M50" s="4" t="s">
        <v>8</v>
      </c>
    </row>
    <row r="51" spans="1:13" ht="21.75" customHeight="1">
      <c r="A51" s="1"/>
      <c r="B51" s="1"/>
      <c r="C51" s="13"/>
      <c r="D51" s="13"/>
      <c r="G51" s="4" t="s">
        <v>9</v>
      </c>
      <c r="H51" s="4"/>
      <c r="I51" s="4" t="s">
        <v>10</v>
      </c>
      <c r="K51" s="4" t="s">
        <v>9</v>
      </c>
      <c r="M51" s="4" t="s">
        <v>10</v>
      </c>
    </row>
    <row r="52" spans="1:13" ht="21.75" customHeight="1">
      <c r="A52" s="11"/>
      <c r="C52" s="13"/>
      <c r="D52" s="13"/>
      <c r="E52" s="8" t="s">
        <v>11</v>
      </c>
      <c r="F52" s="20"/>
      <c r="G52" s="9" t="s">
        <v>12</v>
      </c>
      <c r="H52" s="4"/>
      <c r="I52" s="9" t="s">
        <v>12</v>
      </c>
      <c r="J52" s="20"/>
      <c r="K52" s="9" t="s">
        <v>12</v>
      </c>
      <c r="L52" s="21"/>
      <c r="M52" s="9" t="s">
        <v>12</v>
      </c>
    </row>
    <row r="53" spans="1:13" ht="21.75" customHeight="1">
      <c r="A53" s="11"/>
      <c r="C53" s="13"/>
      <c r="D53" s="13"/>
      <c r="E53" s="3"/>
      <c r="F53" s="20"/>
      <c r="G53" s="4"/>
      <c r="H53" s="4"/>
      <c r="I53" s="4"/>
      <c r="J53" s="20"/>
      <c r="K53" s="4"/>
      <c r="L53" s="21"/>
      <c r="M53" s="4"/>
    </row>
    <row r="54" spans="1:13" ht="21.75" customHeight="1">
      <c r="A54" s="22" t="s">
        <v>34</v>
      </c>
      <c r="B54" s="23"/>
      <c r="C54" s="38"/>
      <c r="D54" s="24"/>
      <c r="E54" s="32"/>
      <c r="F54" s="23"/>
      <c r="G54" s="23"/>
      <c r="H54" s="23"/>
      <c r="I54" s="23"/>
      <c r="J54" s="23"/>
      <c r="K54" s="23"/>
      <c r="L54" s="23"/>
      <c r="M54" s="23"/>
    </row>
    <row r="55" spans="1:13" s="31" customFormat="1" ht="6" customHeight="1">
      <c r="A55" s="26"/>
      <c r="B55" s="23"/>
      <c r="C55" s="24"/>
      <c r="D55" s="24"/>
      <c r="E55" s="29"/>
      <c r="F55" s="30"/>
      <c r="G55" s="34"/>
      <c r="H55" s="34"/>
      <c r="I55" s="34"/>
      <c r="J55" s="30"/>
      <c r="K55" s="34"/>
      <c r="L55" s="30"/>
      <c r="M55" s="34"/>
    </row>
    <row r="56" spans="1:13" ht="21.75" customHeight="1">
      <c r="A56" s="22" t="s">
        <v>35</v>
      </c>
      <c r="B56" s="23"/>
      <c r="C56" s="24"/>
      <c r="D56" s="24"/>
      <c r="E56" s="32"/>
      <c r="F56" s="23"/>
      <c r="G56" s="34"/>
      <c r="H56" s="34"/>
      <c r="I56" s="34"/>
      <c r="J56" s="23"/>
      <c r="K56" s="34"/>
      <c r="L56" s="23"/>
      <c r="M56" s="34"/>
    </row>
    <row r="57" spans="1:13" s="31" customFormat="1" ht="6" customHeight="1">
      <c r="A57" s="26"/>
      <c r="B57" s="23"/>
      <c r="C57" s="24"/>
      <c r="D57" s="24"/>
      <c r="E57" s="29"/>
      <c r="F57" s="30"/>
      <c r="G57" s="19"/>
      <c r="H57" s="19"/>
      <c r="I57" s="19"/>
      <c r="J57" s="30"/>
      <c r="K57" s="19"/>
      <c r="L57" s="30"/>
      <c r="M57" s="19"/>
    </row>
    <row r="58" spans="1:13" ht="21.75" customHeight="1">
      <c r="A58" s="26" t="s">
        <v>36</v>
      </c>
      <c r="B58" s="23"/>
      <c r="C58" s="24"/>
      <c r="D58" s="24"/>
      <c r="E58" s="12"/>
      <c r="G58" s="34"/>
      <c r="H58" s="34"/>
      <c r="I58" s="34"/>
      <c r="J58" s="23"/>
      <c r="K58" s="34"/>
      <c r="L58" s="12"/>
      <c r="M58" s="12"/>
    </row>
    <row r="59" spans="1:13" ht="21.75" customHeight="1">
      <c r="A59" s="26"/>
      <c r="B59" s="23" t="s">
        <v>155</v>
      </c>
      <c r="C59" s="24"/>
      <c r="D59" s="24"/>
      <c r="E59" s="32">
        <v>12</v>
      </c>
      <c r="F59" s="30"/>
      <c r="G59" s="34">
        <v>17678836</v>
      </c>
      <c r="H59" s="34"/>
      <c r="I59" s="34">
        <v>14816164</v>
      </c>
      <c r="J59" s="39"/>
      <c r="K59" s="34">
        <v>17678836</v>
      </c>
      <c r="L59" s="30"/>
      <c r="M59" s="34">
        <v>14816164</v>
      </c>
    </row>
    <row r="60" spans="1:13" ht="21.75" customHeight="1">
      <c r="A60" s="26" t="s">
        <v>37</v>
      </c>
      <c r="B60" s="23"/>
      <c r="C60" s="24"/>
      <c r="D60" s="24"/>
      <c r="F60" s="30"/>
      <c r="G60" s="34"/>
      <c r="H60" s="34"/>
      <c r="I60" s="34"/>
      <c r="J60" s="30"/>
      <c r="K60" s="34"/>
      <c r="L60" s="30"/>
      <c r="M60" s="34"/>
    </row>
    <row r="61" spans="1:13" ht="21.75" customHeight="1">
      <c r="A61" s="26"/>
      <c r="B61" s="42" t="s">
        <v>38</v>
      </c>
      <c r="C61" s="24"/>
      <c r="D61" s="24"/>
      <c r="E61" s="32">
        <v>12</v>
      </c>
      <c r="F61" s="30"/>
      <c r="G61" s="34">
        <v>4812041</v>
      </c>
      <c r="H61" s="34"/>
      <c r="I61" s="34">
        <v>3639232</v>
      </c>
      <c r="J61" s="39"/>
      <c r="K61" s="34">
        <v>3002612</v>
      </c>
      <c r="L61" s="30"/>
      <c r="M61" s="34">
        <v>3639232</v>
      </c>
    </row>
    <row r="62" spans="1:13" ht="21.75" customHeight="1">
      <c r="A62" s="12" t="s">
        <v>39</v>
      </c>
      <c r="B62" s="23"/>
      <c r="C62" s="24"/>
      <c r="D62" s="24"/>
      <c r="E62" s="32">
        <v>13</v>
      </c>
      <c r="F62" s="23"/>
      <c r="G62" s="34">
        <v>217108120</v>
      </c>
      <c r="H62" s="34"/>
      <c r="I62" s="34">
        <v>98770135</v>
      </c>
      <c r="J62" s="35"/>
      <c r="K62" s="34">
        <v>77057234</v>
      </c>
      <c r="L62" s="23"/>
      <c r="M62" s="34">
        <v>94395396</v>
      </c>
    </row>
    <row r="63" spans="1:13" ht="21.75" customHeight="1">
      <c r="A63" s="12" t="s">
        <v>40</v>
      </c>
      <c r="B63" s="23"/>
      <c r="C63" s="24"/>
      <c r="D63" s="24"/>
      <c r="E63" s="32">
        <v>14</v>
      </c>
      <c r="F63" s="23"/>
      <c r="G63" s="34">
        <v>33552096</v>
      </c>
      <c r="H63" s="34"/>
      <c r="I63" s="34">
        <v>12601916</v>
      </c>
      <c r="J63" s="35"/>
      <c r="K63" s="34">
        <v>6048170</v>
      </c>
      <c r="L63" s="23"/>
      <c r="M63" s="34">
        <v>12597919</v>
      </c>
    </row>
    <row r="64" spans="1:13" ht="21.75" customHeight="1">
      <c r="A64" s="12" t="s">
        <v>41</v>
      </c>
      <c r="B64" s="23"/>
      <c r="C64" s="24"/>
      <c r="D64" s="24"/>
      <c r="E64" s="32">
        <v>12</v>
      </c>
      <c r="F64" s="23"/>
      <c r="G64" s="34">
        <v>6646221</v>
      </c>
      <c r="H64" s="34"/>
      <c r="I64" s="34">
        <v>4465387</v>
      </c>
      <c r="J64" s="35"/>
      <c r="K64" s="34">
        <v>4418815</v>
      </c>
      <c r="L64" s="23"/>
      <c r="M64" s="34">
        <v>4465387</v>
      </c>
    </row>
    <row r="65" spans="1:13" ht="21.75" customHeight="1">
      <c r="A65" s="12" t="s">
        <v>42</v>
      </c>
      <c r="B65" s="23"/>
      <c r="C65" s="24"/>
      <c r="D65" s="24"/>
      <c r="E65" s="32" t="s">
        <v>156</v>
      </c>
      <c r="F65" s="23"/>
      <c r="G65" s="34">
        <v>10000000</v>
      </c>
      <c r="H65" s="34"/>
      <c r="I65" s="34">
        <v>0</v>
      </c>
      <c r="J65" s="35"/>
      <c r="K65" s="34">
        <v>3500000</v>
      </c>
      <c r="L65" s="23"/>
      <c r="M65" s="34">
        <v>3500000</v>
      </c>
    </row>
    <row r="66" spans="1:13" ht="21.75" customHeight="1">
      <c r="A66" s="12" t="s">
        <v>43</v>
      </c>
      <c r="B66" s="23"/>
      <c r="C66" s="24"/>
      <c r="D66" s="24"/>
      <c r="E66" s="32"/>
      <c r="F66" s="23"/>
      <c r="G66" s="34">
        <v>14310630</v>
      </c>
      <c r="H66" s="34"/>
      <c r="I66" s="34">
        <v>0</v>
      </c>
      <c r="J66" s="23"/>
      <c r="K66" s="34" t="s">
        <v>44</v>
      </c>
      <c r="L66" s="23"/>
      <c r="M66" s="34">
        <v>0</v>
      </c>
    </row>
    <row r="67" spans="1:13" ht="21.75" customHeight="1">
      <c r="A67" s="23" t="s">
        <v>45</v>
      </c>
      <c r="C67" s="23"/>
      <c r="D67" s="23"/>
      <c r="E67" s="32"/>
      <c r="F67" s="23"/>
      <c r="G67" s="37">
        <v>10846615</v>
      </c>
      <c r="H67" s="34"/>
      <c r="I67" s="37">
        <v>6362720</v>
      </c>
      <c r="J67" s="35"/>
      <c r="K67" s="37">
        <v>6055263</v>
      </c>
      <c r="L67" s="23"/>
      <c r="M67" s="37">
        <v>6333708</v>
      </c>
    </row>
    <row r="68" spans="1:13" s="31" customFormat="1" ht="6" customHeight="1">
      <c r="A68" s="26"/>
      <c r="B68" s="23"/>
      <c r="C68" s="24"/>
      <c r="D68" s="24"/>
      <c r="E68" s="29"/>
      <c r="F68" s="30"/>
      <c r="G68" s="19"/>
      <c r="H68" s="19"/>
      <c r="I68" s="19"/>
      <c r="J68" s="30"/>
      <c r="K68" s="19"/>
      <c r="L68" s="30"/>
      <c r="M68" s="19"/>
    </row>
    <row r="69" spans="1:13" ht="21.75" customHeight="1">
      <c r="A69" s="22" t="s">
        <v>46</v>
      </c>
      <c r="B69" s="23"/>
      <c r="C69" s="23"/>
      <c r="D69" s="23"/>
      <c r="E69" s="32"/>
      <c r="F69" s="23"/>
      <c r="G69" s="43">
        <f>SUM(G59:G67)</f>
        <v>314954559</v>
      </c>
      <c r="H69" s="28"/>
      <c r="I69" s="43">
        <f>SUM(I59:I67)</f>
        <v>140655554</v>
      </c>
      <c r="J69" s="23"/>
      <c r="K69" s="43">
        <f>SUM(K59:K67)</f>
        <v>117760930</v>
      </c>
      <c r="L69" s="23"/>
      <c r="M69" s="43">
        <f>SUM(M59:M67)</f>
        <v>139747806</v>
      </c>
    </row>
    <row r="70" spans="1:13" s="31" customFormat="1" ht="21.75" customHeight="1">
      <c r="A70" s="23"/>
      <c r="B70" s="23"/>
      <c r="C70" s="24"/>
      <c r="D70" s="24"/>
      <c r="E70" s="32"/>
      <c r="F70" s="23"/>
      <c r="G70" s="34"/>
      <c r="H70" s="34"/>
      <c r="I70" s="34"/>
      <c r="J70" s="23"/>
      <c r="K70" s="34"/>
      <c r="L70" s="23"/>
      <c r="M70" s="34"/>
    </row>
    <row r="71" spans="1:13" ht="21.75" customHeight="1">
      <c r="A71" s="22" t="s">
        <v>47</v>
      </c>
      <c r="B71" s="23"/>
      <c r="C71" s="24"/>
      <c r="D71" s="24"/>
      <c r="E71" s="32"/>
      <c r="F71" s="23"/>
      <c r="G71" s="33"/>
      <c r="H71" s="34"/>
      <c r="I71" s="33"/>
      <c r="J71" s="23"/>
      <c r="K71" s="33"/>
      <c r="L71" s="23"/>
      <c r="M71" s="33"/>
    </row>
    <row r="72" spans="1:13" s="31" customFormat="1" ht="6" customHeight="1">
      <c r="A72" s="22"/>
      <c r="B72" s="23"/>
      <c r="C72" s="24"/>
      <c r="D72" s="24"/>
      <c r="E72" s="32"/>
      <c r="F72" s="23"/>
      <c r="G72" s="33"/>
      <c r="H72" s="34"/>
      <c r="I72" s="33"/>
      <c r="J72" s="23"/>
      <c r="K72" s="33"/>
      <c r="L72" s="23"/>
      <c r="M72" s="33"/>
    </row>
    <row r="73" spans="1:13" ht="21.75" customHeight="1">
      <c r="A73" s="23" t="s">
        <v>37</v>
      </c>
      <c r="B73" s="23"/>
      <c r="C73" s="24"/>
      <c r="D73" s="24"/>
      <c r="E73" s="32">
        <v>12</v>
      </c>
      <c r="F73" s="23"/>
      <c r="G73" s="33">
        <v>12269479</v>
      </c>
      <c r="H73" s="34"/>
      <c r="I73" s="33">
        <v>6514162</v>
      </c>
      <c r="J73" s="35"/>
      <c r="K73" s="33">
        <v>5908419</v>
      </c>
      <c r="L73" s="23"/>
      <c r="M73" s="33">
        <v>6514162</v>
      </c>
    </row>
    <row r="74" spans="1:13" ht="21.75" customHeight="1">
      <c r="A74" s="12" t="s">
        <v>48</v>
      </c>
      <c r="C74" s="23"/>
      <c r="D74" s="23"/>
      <c r="E74" s="32">
        <v>12</v>
      </c>
      <c r="F74" s="23"/>
      <c r="G74" s="34">
        <v>16041120</v>
      </c>
      <c r="H74" s="34"/>
      <c r="I74" s="34">
        <v>11332158</v>
      </c>
      <c r="J74" s="35"/>
      <c r="K74" s="34">
        <v>10284196</v>
      </c>
      <c r="L74" s="23"/>
      <c r="M74" s="34">
        <v>11332158</v>
      </c>
    </row>
    <row r="75" spans="1:13" ht="21.75" customHeight="1">
      <c r="A75" s="12" t="s">
        <v>49</v>
      </c>
      <c r="C75" s="23"/>
      <c r="D75" s="23"/>
      <c r="E75" s="32"/>
      <c r="F75" s="23"/>
      <c r="G75" s="34"/>
      <c r="H75" s="34"/>
      <c r="I75" s="34"/>
      <c r="J75" s="23"/>
      <c r="K75" s="34"/>
      <c r="L75" s="23"/>
      <c r="M75" s="34"/>
    </row>
    <row r="76" spans="1:13" ht="21.75" customHeight="1">
      <c r="B76" s="12" t="s">
        <v>50</v>
      </c>
      <c r="C76" s="23"/>
      <c r="D76" s="23"/>
      <c r="E76" s="32"/>
      <c r="F76" s="23"/>
      <c r="G76" s="34">
        <v>9802838</v>
      </c>
      <c r="H76" s="34"/>
      <c r="I76" s="34">
        <v>5817280</v>
      </c>
      <c r="J76" s="35"/>
      <c r="K76" s="34">
        <v>6143654</v>
      </c>
      <c r="L76" s="23"/>
      <c r="M76" s="34">
        <v>5817280</v>
      </c>
    </row>
    <row r="77" spans="1:13" ht="21.75" customHeight="1">
      <c r="A77" s="12" t="s">
        <v>51</v>
      </c>
      <c r="C77" s="23"/>
      <c r="D77" s="23"/>
      <c r="E77" s="32"/>
      <c r="F77" s="23"/>
      <c r="G77" s="37">
        <v>36056055</v>
      </c>
      <c r="H77" s="34"/>
      <c r="I77" s="37">
        <v>34440246</v>
      </c>
      <c r="J77" s="35"/>
      <c r="K77" s="37">
        <v>36056055</v>
      </c>
      <c r="L77" s="23"/>
      <c r="M77" s="37">
        <v>34440246</v>
      </c>
    </row>
    <row r="78" spans="1:13" s="31" customFormat="1" ht="6" customHeight="1">
      <c r="A78" s="26"/>
      <c r="B78" s="23"/>
      <c r="C78" s="24"/>
      <c r="D78" s="24"/>
      <c r="E78" s="29"/>
      <c r="F78" s="30"/>
      <c r="G78" s="19"/>
      <c r="H78" s="19"/>
      <c r="I78" s="19"/>
      <c r="J78" s="30"/>
      <c r="K78" s="19"/>
      <c r="L78" s="30"/>
      <c r="M78" s="19"/>
    </row>
    <row r="79" spans="1:13" ht="21.75" customHeight="1">
      <c r="A79" s="22" t="s">
        <v>52</v>
      </c>
      <c r="B79" s="23"/>
      <c r="C79" s="23"/>
      <c r="D79" s="24"/>
      <c r="E79" s="32"/>
      <c r="F79" s="23"/>
      <c r="G79" s="37">
        <f>SUM(G73:G77)</f>
        <v>74169492</v>
      </c>
      <c r="H79" s="34"/>
      <c r="I79" s="37">
        <f>SUM(I73:I77)</f>
        <v>58103846</v>
      </c>
      <c r="J79" s="23"/>
      <c r="K79" s="37">
        <f>SUM(K73:K77)</f>
        <v>58392324</v>
      </c>
      <c r="L79" s="23"/>
      <c r="M79" s="37">
        <f>SUM(M73:M77)</f>
        <v>58103846</v>
      </c>
    </row>
    <row r="80" spans="1:13" s="31" customFormat="1" ht="6" customHeight="1">
      <c r="A80" s="26"/>
      <c r="B80" s="23"/>
      <c r="C80" s="24"/>
      <c r="D80" s="24"/>
      <c r="E80" s="29"/>
      <c r="F80" s="30"/>
      <c r="G80" s="19"/>
      <c r="H80" s="19"/>
      <c r="I80" s="19"/>
      <c r="J80" s="30"/>
      <c r="K80" s="19"/>
      <c r="L80" s="30"/>
      <c r="M80" s="19"/>
    </row>
    <row r="81" spans="1:13" ht="21.75" customHeight="1">
      <c r="A81" s="22" t="s">
        <v>53</v>
      </c>
      <c r="B81" s="23"/>
      <c r="C81" s="23"/>
      <c r="D81" s="23"/>
      <c r="E81" s="32"/>
      <c r="F81" s="23"/>
      <c r="G81" s="37">
        <f>SUM(G69+G79)</f>
        <v>389124051</v>
      </c>
      <c r="H81" s="34"/>
      <c r="I81" s="37">
        <f>SUM(I69+I79)</f>
        <v>198759400</v>
      </c>
      <c r="J81" s="23"/>
      <c r="K81" s="37">
        <f>SUM(K69+K79)</f>
        <v>176153254</v>
      </c>
      <c r="L81" s="23"/>
      <c r="M81" s="37">
        <f>SUM(M69+M79)</f>
        <v>197851652</v>
      </c>
    </row>
    <row r="82" spans="1:13" ht="22" customHeight="1">
      <c r="C82" s="13"/>
      <c r="D82" s="13"/>
    </row>
    <row r="83" spans="1:13" ht="22" customHeight="1">
      <c r="C83" s="13"/>
      <c r="D83" s="13"/>
    </row>
    <row r="84" spans="1:13" ht="22" customHeight="1">
      <c r="C84" s="13"/>
      <c r="D84" s="13"/>
    </row>
    <row r="85" spans="1:13" ht="13.5" customHeight="1">
      <c r="C85" s="13"/>
      <c r="D85" s="13"/>
    </row>
    <row r="86" spans="1:13" ht="21.75" customHeight="1">
      <c r="A86" s="73" t="s">
        <v>33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</row>
    <row r="87" spans="1:13" s="1" customFormat="1" ht="21.75" customHeight="1">
      <c r="A87" s="1" t="s">
        <v>0</v>
      </c>
      <c r="C87" s="2"/>
      <c r="E87" s="3"/>
      <c r="G87" s="4"/>
      <c r="H87" s="4"/>
      <c r="I87" s="4"/>
      <c r="K87" s="4"/>
      <c r="L87" s="5"/>
      <c r="M87" s="4"/>
    </row>
    <row r="88" spans="1:13" s="1" customFormat="1" ht="21.75" customHeight="1">
      <c r="A88" s="1" t="s">
        <v>1</v>
      </c>
      <c r="C88" s="2"/>
      <c r="D88" s="2"/>
      <c r="E88" s="3"/>
      <c r="G88" s="4"/>
      <c r="H88" s="4"/>
      <c r="I88" s="4"/>
      <c r="K88" s="4"/>
      <c r="L88" s="5"/>
      <c r="M88" s="4"/>
    </row>
    <row r="89" spans="1:13" s="1" customFormat="1" ht="21.75" customHeight="1">
      <c r="A89" s="6" t="str">
        <f>A3</f>
        <v>ณ วันที่ 31 มีนาคม พ.ศ. 2568</v>
      </c>
      <c r="B89" s="6"/>
      <c r="C89" s="7"/>
      <c r="D89" s="7"/>
      <c r="E89" s="8"/>
      <c r="F89" s="6"/>
      <c r="G89" s="9"/>
      <c r="H89" s="9"/>
      <c r="I89" s="9"/>
      <c r="J89" s="6"/>
      <c r="K89" s="9"/>
      <c r="L89" s="10"/>
      <c r="M89" s="9"/>
    </row>
    <row r="90" spans="1:13" ht="21.75" customHeight="1">
      <c r="A90" s="11"/>
      <c r="C90" s="13"/>
      <c r="D90" s="13"/>
    </row>
    <row r="91" spans="1:13" ht="21.75" customHeight="1">
      <c r="A91" s="11"/>
      <c r="C91" s="13"/>
      <c r="D91" s="13"/>
      <c r="G91" s="74" t="s">
        <v>3</v>
      </c>
      <c r="H91" s="74"/>
      <c r="I91" s="74"/>
      <c r="K91" s="74" t="s">
        <v>4</v>
      </c>
      <c r="L91" s="74"/>
      <c r="M91" s="74"/>
    </row>
    <row r="92" spans="1:13" ht="21.75" customHeight="1">
      <c r="A92" s="11"/>
      <c r="C92" s="13"/>
      <c r="D92" s="13"/>
      <c r="G92" s="4" t="s">
        <v>5</v>
      </c>
      <c r="H92" s="4"/>
      <c r="I92" s="4" t="s">
        <v>6</v>
      </c>
      <c r="K92" s="4" t="s">
        <v>5</v>
      </c>
      <c r="L92" s="4"/>
      <c r="M92" s="4" t="s">
        <v>6</v>
      </c>
    </row>
    <row r="93" spans="1:13" ht="21.75" customHeight="1">
      <c r="A93" s="11"/>
      <c r="C93" s="13"/>
      <c r="D93" s="13"/>
      <c r="G93" s="18" t="s">
        <v>7</v>
      </c>
      <c r="H93" s="19"/>
      <c r="I93" s="4" t="s">
        <v>8</v>
      </c>
      <c r="K93" s="18" t="s">
        <v>7</v>
      </c>
      <c r="M93" s="4" t="s">
        <v>8</v>
      </c>
    </row>
    <row r="94" spans="1:13" ht="21.75" customHeight="1">
      <c r="A94" s="11"/>
      <c r="C94" s="13"/>
      <c r="D94" s="13"/>
      <c r="G94" s="4" t="s">
        <v>9</v>
      </c>
      <c r="H94" s="4"/>
      <c r="I94" s="4" t="s">
        <v>10</v>
      </c>
      <c r="K94" s="4" t="s">
        <v>9</v>
      </c>
      <c r="M94" s="4" t="s">
        <v>10</v>
      </c>
    </row>
    <row r="95" spans="1:13" ht="21.75" customHeight="1">
      <c r="A95" s="11"/>
      <c r="C95" s="13"/>
      <c r="D95" s="13"/>
      <c r="E95" s="44"/>
      <c r="F95" s="20"/>
      <c r="G95" s="9" t="s">
        <v>12</v>
      </c>
      <c r="H95" s="4"/>
      <c r="I95" s="9" t="s">
        <v>12</v>
      </c>
      <c r="J95" s="20"/>
      <c r="K95" s="9" t="s">
        <v>12</v>
      </c>
      <c r="L95" s="21"/>
      <c r="M95" s="9" t="s">
        <v>12</v>
      </c>
    </row>
    <row r="96" spans="1:13" ht="21.75" customHeight="1">
      <c r="C96" s="13"/>
      <c r="D96" s="13"/>
    </row>
    <row r="97" spans="1:17" ht="21.75" customHeight="1">
      <c r="A97" s="22" t="s">
        <v>54</v>
      </c>
      <c r="B97" s="23"/>
      <c r="C97" s="38"/>
      <c r="D97" s="24"/>
      <c r="E97" s="32"/>
      <c r="F97" s="23"/>
      <c r="G97" s="23"/>
      <c r="H97" s="23"/>
      <c r="I97" s="23"/>
      <c r="J97" s="23"/>
      <c r="K97" s="23"/>
      <c r="L97" s="23"/>
      <c r="M97" s="23"/>
    </row>
    <row r="98" spans="1:17" ht="6" customHeight="1">
      <c r="A98" s="22"/>
      <c r="B98" s="23"/>
      <c r="C98" s="38"/>
      <c r="D98" s="24"/>
      <c r="E98" s="32"/>
      <c r="F98" s="23"/>
      <c r="G98" s="23"/>
      <c r="H98" s="23"/>
      <c r="I98" s="23"/>
      <c r="J98" s="23"/>
      <c r="K98" s="23"/>
      <c r="L98" s="23"/>
      <c r="M98" s="23"/>
    </row>
    <row r="99" spans="1:17" ht="21.75" customHeight="1">
      <c r="A99" s="22" t="s">
        <v>55</v>
      </c>
      <c r="B99" s="23"/>
      <c r="C99" s="24"/>
      <c r="D99" s="24"/>
      <c r="E99" s="32"/>
      <c r="F99" s="23"/>
      <c r="G99" s="34"/>
      <c r="H99" s="34"/>
      <c r="I99" s="34"/>
      <c r="J99" s="23"/>
      <c r="K99" s="34"/>
      <c r="L99" s="23"/>
      <c r="M99" s="34"/>
    </row>
    <row r="100" spans="1:17" ht="6" customHeight="1">
      <c r="A100" s="22"/>
      <c r="B100" s="23"/>
      <c r="C100" s="24"/>
      <c r="D100" s="24"/>
      <c r="E100" s="32"/>
      <c r="F100" s="23"/>
      <c r="G100" s="33"/>
      <c r="H100" s="34"/>
      <c r="I100" s="33"/>
      <c r="J100" s="23"/>
      <c r="K100" s="33"/>
      <c r="L100" s="23"/>
      <c r="M100" s="33"/>
    </row>
    <row r="101" spans="1:17" ht="21.75" customHeight="1">
      <c r="A101" s="12" t="s">
        <v>56</v>
      </c>
      <c r="C101" s="13"/>
      <c r="D101" s="13"/>
      <c r="E101" s="32"/>
      <c r="F101" s="23"/>
      <c r="G101" s="34"/>
      <c r="H101" s="34"/>
      <c r="I101" s="34"/>
      <c r="J101" s="23"/>
      <c r="K101" s="34"/>
      <c r="L101" s="23"/>
      <c r="M101" s="34"/>
    </row>
    <row r="102" spans="1:17" ht="21.75" customHeight="1">
      <c r="B102" s="12" t="s">
        <v>57</v>
      </c>
      <c r="C102" s="13"/>
      <c r="D102" s="13"/>
      <c r="E102" s="32"/>
      <c r="F102" s="23"/>
      <c r="G102" s="34"/>
      <c r="H102" s="34"/>
      <c r="I102" s="34"/>
      <c r="J102" s="23"/>
      <c r="K102" s="34"/>
      <c r="L102" s="23"/>
      <c r="M102" s="34"/>
    </row>
    <row r="103" spans="1:17" ht="21.75" customHeight="1">
      <c r="B103" s="13" t="s">
        <v>58</v>
      </c>
      <c r="C103" s="23"/>
      <c r="D103" s="13"/>
      <c r="E103" s="32"/>
      <c r="F103" s="23"/>
      <c r="G103" s="23"/>
      <c r="H103" s="23"/>
      <c r="I103" s="23"/>
      <c r="J103" s="23"/>
      <c r="K103" s="23"/>
      <c r="L103" s="23"/>
      <c r="M103" s="23"/>
    </row>
    <row r="104" spans="1:17" ht="21.75" customHeight="1" thickBot="1">
      <c r="B104" s="13"/>
      <c r="C104" s="23" t="s">
        <v>59</v>
      </c>
      <c r="D104" s="13"/>
      <c r="E104" s="32"/>
      <c r="F104" s="23"/>
      <c r="G104" s="41">
        <v>363750000</v>
      </c>
      <c r="H104" s="34"/>
      <c r="I104" s="41">
        <v>363750000</v>
      </c>
      <c r="J104" s="35"/>
      <c r="K104" s="41">
        <v>363750000</v>
      </c>
      <c r="L104" s="23"/>
      <c r="M104" s="41">
        <v>363750000</v>
      </c>
    </row>
    <row r="105" spans="1:17" s="31" customFormat="1" ht="6" customHeight="1" thickTop="1">
      <c r="A105" s="26"/>
      <c r="B105" s="23"/>
      <c r="C105" s="24"/>
      <c r="D105" s="24"/>
      <c r="E105" s="29"/>
      <c r="F105" s="30"/>
      <c r="G105" s="19"/>
      <c r="H105" s="19"/>
      <c r="I105" s="19"/>
      <c r="J105" s="30"/>
      <c r="K105" s="19"/>
      <c r="L105" s="30"/>
      <c r="M105" s="19"/>
    </row>
    <row r="106" spans="1:17" ht="21.75" customHeight="1">
      <c r="B106" s="12" t="s">
        <v>60</v>
      </c>
      <c r="C106" s="13"/>
      <c r="D106" s="13"/>
      <c r="E106" s="32"/>
      <c r="F106" s="23"/>
      <c r="G106" s="34"/>
      <c r="H106" s="34"/>
      <c r="I106" s="34"/>
      <c r="J106" s="23"/>
      <c r="K106" s="34"/>
      <c r="L106" s="23"/>
      <c r="M106" s="34"/>
    </row>
    <row r="107" spans="1:17" ht="21.75" customHeight="1">
      <c r="B107" s="13" t="s">
        <v>61</v>
      </c>
      <c r="C107" s="13"/>
      <c r="D107" s="13"/>
      <c r="E107" s="32"/>
      <c r="F107" s="23"/>
      <c r="G107" s="34"/>
      <c r="H107" s="34"/>
      <c r="I107" s="34"/>
      <c r="J107" s="23"/>
      <c r="K107" s="34"/>
      <c r="L107" s="23"/>
      <c r="M107" s="34"/>
    </row>
    <row r="108" spans="1:17" ht="21.75" customHeight="1">
      <c r="B108" s="13"/>
      <c r="C108" s="23" t="s">
        <v>62</v>
      </c>
      <c r="D108" s="13"/>
      <c r="E108" s="32"/>
      <c r="F108" s="23"/>
      <c r="G108" s="34"/>
      <c r="H108" s="34"/>
      <c r="I108" s="34"/>
      <c r="J108" s="23"/>
      <c r="K108" s="34"/>
      <c r="L108" s="23"/>
      <c r="M108" s="34"/>
    </row>
    <row r="109" spans="1:17" ht="21.75" customHeight="1">
      <c r="B109" s="13"/>
      <c r="C109" s="23" t="s">
        <v>63</v>
      </c>
      <c r="D109" s="13"/>
      <c r="E109" s="32"/>
      <c r="F109" s="23"/>
      <c r="P109" s="34"/>
      <c r="Q109" s="16"/>
    </row>
    <row r="110" spans="1:17" ht="21.75" customHeight="1">
      <c r="B110" s="13"/>
      <c r="C110" s="23" t="s">
        <v>64</v>
      </c>
      <c r="D110" s="13"/>
      <c r="E110" s="32"/>
      <c r="F110" s="23"/>
      <c r="G110" s="34">
        <v>242500000</v>
      </c>
      <c r="H110" s="34"/>
      <c r="I110" s="34">
        <v>215000000</v>
      </c>
      <c r="J110" s="35"/>
      <c r="K110" s="34">
        <v>242500000</v>
      </c>
      <c r="L110" s="23"/>
      <c r="M110" s="34">
        <v>215000000</v>
      </c>
      <c r="P110" s="34"/>
      <c r="Q110" s="16"/>
    </row>
    <row r="111" spans="1:17" ht="21.75" customHeight="1">
      <c r="A111" s="12" t="s">
        <v>65</v>
      </c>
      <c r="B111" s="13"/>
      <c r="C111" s="23"/>
      <c r="D111" s="13"/>
      <c r="E111" s="32"/>
      <c r="F111" s="23"/>
      <c r="G111" s="34">
        <v>241883680</v>
      </c>
      <c r="H111" s="34"/>
      <c r="I111" s="34">
        <v>98883680</v>
      </c>
      <c r="J111" s="35"/>
      <c r="K111" s="34">
        <v>241883680</v>
      </c>
      <c r="L111" s="23"/>
      <c r="M111" s="34">
        <v>98883680</v>
      </c>
    </row>
    <row r="112" spans="1:17" ht="21.75" customHeight="1">
      <c r="A112" s="12" t="s">
        <v>66</v>
      </c>
      <c r="E112" s="32"/>
      <c r="F112" s="23"/>
      <c r="G112" s="34"/>
      <c r="H112" s="34"/>
      <c r="I112" s="34"/>
      <c r="J112" s="23"/>
      <c r="K112" s="34"/>
      <c r="L112" s="23"/>
      <c r="M112" s="34"/>
    </row>
    <row r="113" spans="1:16" ht="21.75" customHeight="1">
      <c r="B113" s="12" t="s">
        <v>67</v>
      </c>
      <c r="E113" s="32"/>
      <c r="F113" s="23"/>
      <c r="G113" s="34">
        <f>Thai6!J24</f>
        <v>-160563372</v>
      </c>
      <c r="H113" s="34"/>
      <c r="I113" s="34">
        <v>-191656273</v>
      </c>
      <c r="J113" s="35"/>
      <c r="K113" s="34">
        <f>Thai7!J23</f>
        <v>-198777548</v>
      </c>
      <c r="L113" s="23"/>
      <c r="M113" s="34">
        <v>-191088644</v>
      </c>
      <c r="P113" s="16"/>
    </row>
    <row r="114" spans="1:16" ht="21.75" customHeight="1">
      <c r="A114" s="12" t="s">
        <v>68</v>
      </c>
      <c r="E114" s="32"/>
      <c r="F114" s="23"/>
      <c r="G114" s="37">
        <v>2730615</v>
      </c>
      <c r="H114" s="34"/>
      <c r="I114" s="37">
        <v>2730615</v>
      </c>
      <c r="J114" s="35"/>
      <c r="K114" s="37">
        <v>2730615</v>
      </c>
      <c r="L114" s="23"/>
      <c r="M114" s="37">
        <v>2730615</v>
      </c>
    </row>
    <row r="115" spans="1:16" s="31" customFormat="1" ht="6" customHeight="1">
      <c r="A115" s="26"/>
      <c r="B115" s="13"/>
      <c r="C115" s="24"/>
      <c r="D115" s="24"/>
      <c r="E115" s="29"/>
      <c r="F115" s="30"/>
      <c r="G115" s="19"/>
      <c r="H115" s="19"/>
      <c r="I115" s="19"/>
      <c r="J115" s="30"/>
      <c r="K115" s="19"/>
      <c r="L115" s="30"/>
      <c r="M115" s="19"/>
    </row>
    <row r="116" spans="1:16" ht="21.75" customHeight="1">
      <c r="A116" s="22" t="s">
        <v>69</v>
      </c>
      <c r="B116" s="23"/>
      <c r="C116" s="24"/>
      <c r="D116" s="24"/>
      <c r="E116" s="32"/>
      <c r="F116" s="23"/>
      <c r="G116" s="37">
        <f>SUM(G110:G114)</f>
        <v>326550923</v>
      </c>
      <c r="H116" s="34"/>
      <c r="I116" s="37">
        <f>SUM(I110:I114)</f>
        <v>124958022</v>
      </c>
      <c r="J116" s="23"/>
      <c r="K116" s="37">
        <f>SUM(K110:K114)</f>
        <v>288336747</v>
      </c>
      <c r="L116" s="23"/>
      <c r="M116" s="37">
        <f>SUM(M110:M114)</f>
        <v>125525651</v>
      </c>
    </row>
    <row r="117" spans="1:16" s="31" customFormat="1" ht="6" customHeight="1">
      <c r="A117" s="26"/>
      <c r="B117" s="23"/>
      <c r="C117" s="24"/>
      <c r="D117" s="24"/>
      <c r="E117" s="29"/>
      <c r="F117" s="30"/>
      <c r="G117" s="19"/>
      <c r="H117" s="19"/>
      <c r="I117" s="19"/>
      <c r="J117" s="30"/>
      <c r="K117" s="19"/>
      <c r="L117" s="30"/>
      <c r="M117" s="19"/>
    </row>
    <row r="118" spans="1:16" ht="21.75" customHeight="1" thickBot="1">
      <c r="A118" s="22" t="s">
        <v>70</v>
      </c>
      <c r="B118" s="22"/>
      <c r="C118" s="24"/>
      <c r="D118" s="24"/>
      <c r="E118" s="32"/>
      <c r="F118" s="23"/>
      <c r="G118" s="41">
        <f>SUM(G81+G116)</f>
        <v>715674974</v>
      </c>
      <c r="H118" s="34"/>
      <c r="I118" s="41">
        <f>SUM(I81+I116)</f>
        <v>323717422</v>
      </c>
      <c r="J118" s="23"/>
      <c r="K118" s="41">
        <f>SUM(K81+K116)</f>
        <v>464490001</v>
      </c>
      <c r="L118" s="23"/>
      <c r="M118" s="41">
        <f>SUM(M81+M116)</f>
        <v>323377303</v>
      </c>
    </row>
    <row r="119" spans="1:16" ht="21.75" customHeight="1" thickTop="1">
      <c r="A119" s="1"/>
      <c r="B119" s="1"/>
      <c r="C119" s="13"/>
      <c r="D119" s="13"/>
    </row>
    <row r="123" spans="1:16" ht="21.75" customHeight="1">
      <c r="L123" s="15"/>
    </row>
    <row r="124" spans="1:16" ht="17.25" customHeight="1"/>
    <row r="125" spans="1:16" ht="25.5" customHeight="1"/>
    <row r="128" spans="1:16" ht="22" customHeight="1">
      <c r="A128" s="73" t="str">
        <f>A43</f>
        <v>หมายเหตุประกอบข้อมูลทางการเงินเป็นส่วนหนึ่งของข้อมูลทางการเงินระหว่างกาลนี้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</row>
  </sheetData>
  <mergeCells count="10">
    <mergeCell ref="A86:M86"/>
    <mergeCell ref="G91:I91"/>
    <mergeCell ref="K91:M91"/>
    <mergeCell ref="A128:M128"/>
    <mergeCell ref="G5:I5"/>
    <mergeCell ref="K5:M5"/>
    <mergeCell ref="A40:M40"/>
    <mergeCell ref="A43:M43"/>
    <mergeCell ref="G48:I48"/>
    <mergeCell ref="K48:M48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3" max="8" man="1"/>
    <brk id="8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50C-568A-4E52-A293-1F08E8D8AFB0}">
  <dimension ref="A1:L47"/>
  <sheetViews>
    <sheetView topLeftCell="A17" zoomScaleNormal="100" zoomScaleSheetLayoutView="90" workbookViewId="0">
      <selection activeCell="D37" sqref="D37"/>
    </sheetView>
  </sheetViews>
  <sheetFormatPr defaultRowHeight="21.75" customHeight="1"/>
  <cols>
    <col min="1" max="2" width="1.81640625" style="12" customWidth="1"/>
    <col min="3" max="3" width="29.7265625" style="12" customWidth="1"/>
    <col min="4" max="4" width="8.7265625" style="14" customWidth="1"/>
    <col min="5" max="5" width="1.453125" style="12" customWidth="1"/>
    <col min="6" max="6" width="12.81640625" style="12" customWidth="1"/>
    <col min="7" max="7" width="1.453125" style="12" customWidth="1"/>
    <col min="8" max="8" width="12.81640625" style="15" customWidth="1"/>
    <col min="9" max="9" width="1.453125" style="12" customWidth="1"/>
    <col min="10" max="10" width="12.81640625" style="15" customWidth="1"/>
    <col min="11" max="11" width="1.453125" style="16" customWidth="1"/>
    <col min="12" max="12" width="12.81640625" style="15" customWidth="1"/>
    <col min="13" max="182" width="9.1796875" style="12"/>
    <col min="183" max="186" width="2.54296875" style="12" customWidth="1"/>
    <col min="187" max="187" width="38" style="12" customWidth="1"/>
    <col min="188" max="188" width="9.1796875" style="12"/>
    <col min="189" max="189" width="1.54296875" style="12" customWidth="1"/>
    <col min="190" max="190" width="13.54296875" style="12" customWidth="1"/>
    <col min="191" max="191" width="1.54296875" style="12" customWidth="1"/>
    <col min="192" max="192" width="13.54296875" style="12" customWidth="1"/>
    <col min="193" max="193" width="9.1796875" style="12"/>
    <col min="194" max="194" width="16.453125" style="12" customWidth="1"/>
    <col min="195" max="195" width="13.81640625" style="12" customWidth="1"/>
    <col min="196" max="196" width="9.453125" style="12" bestFit="1" customWidth="1"/>
    <col min="197" max="438" width="9.1796875" style="12"/>
    <col min="439" max="442" width="2.54296875" style="12" customWidth="1"/>
    <col min="443" max="443" width="38" style="12" customWidth="1"/>
    <col min="444" max="444" width="9.1796875" style="12"/>
    <col min="445" max="445" width="1.54296875" style="12" customWidth="1"/>
    <col min="446" max="446" width="13.54296875" style="12" customWidth="1"/>
    <col min="447" max="447" width="1.54296875" style="12" customWidth="1"/>
    <col min="448" max="448" width="13.54296875" style="12" customWidth="1"/>
    <col min="449" max="449" width="9.1796875" style="12"/>
    <col min="450" max="450" width="16.453125" style="12" customWidth="1"/>
    <col min="451" max="451" width="13.81640625" style="12" customWidth="1"/>
    <col min="452" max="452" width="9.453125" style="12" bestFit="1" customWidth="1"/>
    <col min="453" max="694" width="9.1796875" style="12"/>
    <col min="695" max="698" width="2.54296875" style="12" customWidth="1"/>
    <col min="699" max="699" width="38" style="12" customWidth="1"/>
    <col min="700" max="700" width="9.1796875" style="12"/>
    <col min="701" max="701" width="1.54296875" style="12" customWidth="1"/>
    <col min="702" max="702" width="13.54296875" style="12" customWidth="1"/>
    <col min="703" max="703" width="1.54296875" style="12" customWidth="1"/>
    <col min="704" max="704" width="13.54296875" style="12" customWidth="1"/>
    <col min="705" max="705" width="9.1796875" style="12"/>
    <col min="706" max="706" width="16.453125" style="12" customWidth="1"/>
    <col min="707" max="707" width="13.81640625" style="12" customWidth="1"/>
    <col min="708" max="708" width="9.453125" style="12" bestFit="1" customWidth="1"/>
    <col min="709" max="950" width="9.1796875" style="12"/>
    <col min="951" max="954" width="2.54296875" style="12" customWidth="1"/>
    <col min="955" max="955" width="38" style="12" customWidth="1"/>
    <col min="956" max="956" width="9.1796875" style="12"/>
    <col min="957" max="957" width="1.54296875" style="12" customWidth="1"/>
    <col min="958" max="958" width="13.54296875" style="12" customWidth="1"/>
    <col min="959" max="959" width="1.54296875" style="12" customWidth="1"/>
    <col min="960" max="960" width="13.54296875" style="12" customWidth="1"/>
    <col min="961" max="961" width="9.1796875" style="12"/>
    <col min="962" max="962" width="16.453125" style="12" customWidth="1"/>
    <col min="963" max="963" width="13.81640625" style="12" customWidth="1"/>
    <col min="964" max="964" width="9.453125" style="12" bestFit="1" customWidth="1"/>
    <col min="965" max="1206" width="9.1796875" style="12"/>
    <col min="1207" max="1210" width="2.54296875" style="12" customWidth="1"/>
    <col min="1211" max="1211" width="38" style="12" customWidth="1"/>
    <col min="1212" max="1212" width="9.1796875" style="12"/>
    <col min="1213" max="1213" width="1.54296875" style="12" customWidth="1"/>
    <col min="1214" max="1214" width="13.54296875" style="12" customWidth="1"/>
    <col min="1215" max="1215" width="1.54296875" style="12" customWidth="1"/>
    <col min="1216" max="1216" width="13.54296875" style="12" customWidth="1"/>
    <col min="1217" max="1217" width="9.1796875" style="12"/>
    <col min="1218" max="1218" width="16.453125" style="12" customWidth="1"/>
    <col min="1219" max="1219" width="13.81640625" style="12" customWidth="1"/>
    <col min="1220" max="1220" width="9.453125" style="12" bestFit="1" customWidth="1"/>
    <col min="1221" max="1462" width="9.1796875" style="12"/>
    <col min="1463" max="1466" width="2.54296875" style="12" customWidth="1"/>
    <col min="1467" max="1467" width="38" style="12" customWidth="1"/>
    <col min="1468" max="1468" width="9.1796875" style="12"/>
    <col min="1469" max="1469" width="1.54296875" style="12" customWidth="1"/>
    <col min="1470" max="1470" width="13.54296875" style="12" customWidth="1"/>
    <col min="1471" max="1471" width="1.54296875" style="12" customWidth="1"/>
    <col min="1472" max="1472" width="13.54296875" style="12" customWidth="1"/>
    <col min="1473" max="1473" width="9.1796875" style="12"/>
    <col min="1474" max="1474" width="16.453125" style="12" customWidth="1"/>
    <col min="1475" max="1475" width="13.81640625" style="12" customWidth="1"/>
    <col min="1476" max="1476" width="9.453125" style="12" bestFit="1" customWidth="1"/>
    <col min="1477" max="1718" width="9.1796875" style="12"/>
    <col min="1719" max="1722" width="2.54296875" style="12" customWidth="1"/>
    <col min="1723" max="1723" width="38" style="12" customWidth="1"/>
    <col min="1724" max="1724" width="9.1796875" style="12"/>
    <col min="1725" max="1725" width="1.54296875" style="12" customWidth="1"/>
    <col min="1726" max="1726" width="13.54296875" style="12" customWidth="1"/>
    <col min="1727" max="1727" width="1.54296875" style="12" customWidth="1"/>
    <col min="1728" max="1728" width="13.54296875" style="12" customWidth="1"/>
    <col min="1729" max="1729" width="9.1796875" style="12"/>
    <col min="1730" max="1730" width="16.453125" style="12" customWidth="1"/>
    <col min="1731" max="1731" width="13.81640625" style="12" customWidth="1"/>
    <col min="1732" max="1732" width="9.453125" style="12" bestFit="1" customWidth="1"/>
    <col min="1733" max="1974" width="9.1796875" style="12"/>
    <col min="1975" max="1978" width="2.54296875" style="12" customWidth="1"/>
    <col min="1979" max="1979" width="38" style="12" customWidth="1"/>
    <col min="1980" max="1980" width="9.1796875" style="12"/>
    <col min="1981" max="1981" width="1.54296875" style="12" customWidth="1"/>
    <col min="1982" max="1982" width="13.54296875" style="12" customWidth="1"/>
    <col min="1983" max="1983" width="1.54296875" style="12" customWidth="1"/>
    <col min="1984" max="1984" width="13.54296875" style="12" customWidth="1"/>
    <col min="1985" max="1985" width="9.1796875" style="12"/>
    <col min="1986" max="1986" width="16.453125" style="12" customWidth="1"/>
    <col min="1987" max="1987" width="13.81640625" style="12" customWidth="1"/>
    <col min="1988" max="1988" width="9.453125" style="12" bestFit="1" customWidth="1"/>
    <col min="1989" max="2230" width="9.1796875" style="12"/>
    <col min="2231" max="2234" width="2.54296875" style="12" customWidth="1"/>
    <col min="2235" max="2235" width="38" style="12" customWidth="1"/>
    <col min="2236" max="2236" width="9.1796875" style="12"/>
    <col min="2237" max="2237" width="1.54296875" style="12" customWidth="1"/>
    <col min="2238" max="2238" width="13.54296875" style="12" customWidth="1"/>
    <col min="2239" max="2239" width="1.54296875" style="12" customWidth="1"/>
    <col min="2240" max="2240" width="13.54296875" style="12" customWidth="1"/>
    <col min="2241" max="2241" width="9.1796875" style="12"/>
    <col min="2242" max="2242" width="16.453125" style="12" customWidth="1"/>
    <col min="2243" max="2243" width="13.81640625" style="12" customWidth="1"/>
    <col min="2244" max="2244" width="9.453125" style="12" bestFit="1" customWidth="1"/>
    <col min="2245" max="2486" width="9.1796875" style="12"/>
    <col min="2487" max="2490" width="2.54296875" style="12" customWidth="1"/>
    <col min="2491" max="2491" width="38" style="12" customWidth="1"/>
    <col min="2492" max="2492" width="9.1796875" style="12"/>
    <col min="2493" max="2493" width="1.54296875" style="12" customWidth="1"/>
    <col min="2494" max="2494" width="13.54296875" style="12" customWidth="1"/>
    <col min="2495" max="2495" width="1.54296875" style="12" customWidth="1"/>
    <col min="2496" max="2496" width="13.54296875" style="12" customWidth="1"/>
    <col min="2497" max="2497" width="9.1796875" style="12"/>
    <col min="2498" max="2498" width="16.453125" style="12" customWidth="1"/>
    <col min="2499" max="2499" width="13.81640625" style="12" customWidth="1"/>
    <col min="2500" max="2500" width="9.453125" style="12" bestFit="1" customWidth="1"/>
    <col min="2501" max="2742" width="9.1796875" style="12"/>
    <col min="2743" max="2746" width="2.54296875" style="12" customWidth="1"/>
    <col min="2747" max="2747" width="38" style="12" customWidth="1"/>
    <col min="2748" max="2748" width="9.1796875" style="12"/>
    <col min="2749" max="2749" width="1.54296875" style="12" customWidth="1"/>
    <col min="2750" max="2750" width="13.54296875" style="12" customWidth="1"/>
    <col min="2751" max="2751" width="1.54296875" style="12" customWidth="1"/>
    <col min="2752" max="2752" width="13.54296875" style="12" customWidth="1"/>
    <col min="2753" max="2753" width="9.1796875" style="12"/>
    <col min="2754" max="2754" width="16.453125" style="12" customWidth="1"/>
    <col min="2755" max="2755" width="13.81640625" style="12" customWidth="1"/>
    <col min="2756" max="2756" width="9.453125" style="12" bestFit="1" customWidth="1"/>
    <col min="2757" max="2998" width="9.1796875" style="12"/>
    <col min="2999" max="3002" width="2.54296875" style="12" customWidth="1"/>
    <col min="3003" max="3003" width="38" style="12" customWidth="1"/>
    <col min="3004" max="3004" width="9.1796875" style="12"/>
    <col min="3005" max="3005" width="1.54296875" style="12" customWidth="1"/>
    <col min="3006" max="3006" width="13.54296875" style="12" customWidth="1"/>
    <col min="3007" max="3007" width="1.54296875" style="12" customWidth="1"/>
    <col min="3008" max="3008" width="13.54296875" style="12" customWidth="1"/>
    <col min="3009" max="3009" width="9.1796875" style="12"/>
    <col min="3010" max="3010" width="16.453125" style="12" customWidth="1"/>
    <col min="3011" max="3011" width="13.81640625" style="12" customWidth="1"/>
    <col min="3012" max="3012" width="9.453125" style="12" bestFit="1" customWidth="1"/>
    <col min="3013" max="3254" width="9.1796875" style="12"/>
    <col min="3255" max="3258" width="2.54296875" style="12" customWidth="1"/>
    <col min="3259" max="3259" width="38" style="12" customWidth="1"/>
    <col min="3260" max="3260" width="9.1796875" style="12"/>
    <col min="3261" max="3261" width="1.54296875" style="12" customWidth="1"/>
    <col min="3262" max="3262" width="13.54296875" style="12" customWidth="1"/>
    <col min="3263" max="3263" width="1.54296875" style="12" customWidth="1"/>
    <col min="3264" max="3264" width="13.54296875" style="12" customWidth="1"/>
    <col min="3265" max="3265" width="9.1796875" style="12"/>
    <col min="3266" max="3266" width="16.453125" style="12" customWidth="1"/>
    <col min="3267" max="3267" width="13.81640625" style="12" customWidth="1"/>
    <col min="3268" max="3268" width="9.453125" style="12" bestFit="1" customWidth="1"/>
    <col min="3269" max="3510" width="9.1796875" style="12"/>
    <col min="3511" max="3514" width="2.54296875" style="12" customWidth="1"/>
    <col min="3515" max="3515" width="38" style="12" customWidth="1"/>
    <col min="3516" max="3516" width="9.1796875" style="12"/>
    <col min="3517" max="3517" width="1.54296875" style="12" customWidth="1"/>
    <col min="3518" max="3518" width="13.54296875" style="12" customWidth="1"/>
    <col min="3519" max="3519" width="1.54296875" style="12" customWidth="1"/>
    <col min="3520" max="3520" width="13.54296875" style="12" customWidth="1"/>
    <col min="3521" max="3521" width="9.1796875" style="12"/>
    <col min="3522" max="3522" width="16.453125" style="12" customWidth="1"/>
    <col min="3523" max="3523" width="13.81640625" style="12" customWidth="1"/>
    <col min="3524" max="3524" width="9.453125" style="12" bestFit="1" customWidth="1"/>
    <col min="3525" max="3766" width="9.1796875" style="12"/>
    <col min="3767" max="3770" width="2.54296875" style="12" customWidth="1"/>
    <col min="3771" max="3771" width="38" style="12" customWidth="1"/>
    <col min="3772" max="3772" width="9.1796875" style="12"/>
    <col min="3773" max="3773" width="1.54296875" style="12" customWidth="1"/>
    <col min="3774" max="3774" width="13.54296875" style="12" customWidth="1"/>
    <col min="3775" max="3775" width="1.54296875" style="12" customWidth="1"/>
    <col min="3776" max="3776" width="13.54296875" style="12" customWidth="1"/>
    <col min="3777" max="3777" width="9.1796875" style="12"/>
    <col min="3778" max="3778" width="16.453125" style="12" customWidth="1"/>
    <col min="3779" max="3779" width="13.81640625" style="12" customWidth="1"/>
    <col min="3780" max="3780" width="9.453125" style="12" bestFit="1" customWidth="1"/>
    <col min="3781" max="4022" width="9.1796875" style="12"/>
    <col min="4023" max="4026" width="2.54296875" style="12" customWidth="1"/>
    <col min="4027" max="4027" width="38" style="12" customWidth="1"/>
    <col min="4028" max="4028" width="9.1796875" style="12"/>
    <col min="4029" max="4029" width="1.54296875" style="12" customWidth="1"/>
    <col min="4030" max="4030" width="13.54296875" style="12" customWidth="1"/>
    <col min="4031" max="4031" width="1.54296875" style="12" customWidth="1"/>
    <col min="4032" max="4032" width="13.54296875" style="12" customWidth="1"/>
    <col min="4033" max="4033" width="9.1796875" style="12"/>
    <col min="4034" max="4034" width="16.453125" style="12" customWidth="1"/>
    <col min="4035" max="4035" width="13.81640625" style="12" customWidth="1"/>
    <col min="4036" max="4036" width="9.453125" style="12" bestFit="1" customWidth="1"/>
    <col min="4037" max="4278" width="9.1796875" style="12"/>
    <col min="4279" max="4282" width="2.54296875" style="12" customWidth="1"/>
    <col min="4283" max="4283" width="38" style="12" customWidth="1"/>
    <col min="4284" max="4284" width="9.1796875" style="12"/>
    <col min="4285" max="4285" width="1.54296875" style="12" customWidth="1"/>
    <col min="4286" max="4286" width="13.54296875" style="12" customWidth="1"/>
    <col min="4287" max="4287" width="1.54296875" style="12" customWidth="1"/>
    <col min="4288" max="4288" width="13.54296875" style="12" customWidth="1"/>
    <col min="4289" max="4289" width="9.1796875" style="12"/>
    <col min="4290" max="4290" width="16.453125" style="12" customWidth="1"/>
    <col min="4291" max="4291" width="13.81640625" style="12" customWidth="1"/>
    <col min="4292" max="4292" width="9.453125" style="12" bestFit="1" customWidth="1"/>
    <col min="4293" max="4534" width="9.1796875" style="12"/>
    <col min="4535" max="4538" width="2.54296875" style="12" customWidth="1"/>
    <col min="4539" max="4539" width="38" style="12" customWidth="1"/>
    <col min="4540" max="4540" width="9.1796875" style="12"/>
    <col min="4541" max="4541" width="1.54296875" style="12" customWidth="1"/>
    <col min="4542" max="4542" width="13.54296875" style="12" customWidth="1"/>
    <col min="4543" max="4543" width="1.54296875" style="12" customWidth="1"/>
    <col min="4544" max="4544" width="13.54296875" style="12" customWidth="1"/>
    <col min="4545" max="4545" width="9.1796875" style="12"/>
    <col min="4546" max="4546" width="16.453125" style="12" customWidth="1"/>
    <col min="4547" max="4547" width="13.81640625" style="12" customWidth="1"/>
    <col min="4548" max="4548" width="9.453125" style="12" bestFit="1" customWidth="1"/>
    <col min="4549" max="4790" width="9.1796875" style="12"/>
    <col min="4791" max="4794" width="2.54296875" style="12" customWidth="1"/>
    <col min="4795" max="4795" width="38" style="12" customWidth="1"/>
    <col min="4796" max="4796" width="9.1796875" style="12"/>
    <col min="4797" max="4797" width="1.54296875" style="12" customWidth="1"/>
    <col min="4798" max="4798" width="13.54296875" style="12" customWidth="1"/>
    <col min="4799" max="4799" width="1.54296875" style="12" customWidth="1"/>
    <col min="4800" max="4800" width="13.54296875" style="12" customWidth="1"/>
    <col min="4801" max="4801" width="9.1796875" style="12"/>
    <col min="4802" max="4802" width="16.453125" style="12" customWidth="1"/>
    <col min="4803" max="4803" width="13.81640625" style="12" customWidth="1"/>
    <col min="4804" max="4804" width="9.453125" style="12" bestFit="1" customWidth="1"/>
    <col min="4805" max="5046" width="9.1796875" style="12"/>
    <col min="5047" max="5050" width="2.54296875" style="12" customWidth="1"/>
    <col min="5051" max="5051" width="38" style="12" customWidth="1"/>
    <col min="5052" max="5052" width="9.1796875" style="12"/>
    <col min="5053" max="5053" width="1.54296875" style="12" customWidth="1"/>
    <col min="5054" max="5054" width="13.54296875" style="12" customWidth="1"/>
    <col min="5055" max="5055" width="1.54296875" style="12" customWidth="1"/>
    <col min="5056" max="5056" width="13.54296875" style="12" customWidth="1"/>
    <col min="5057" max="5057" width="9.1796875" style="12"/>
    <col min="5058" max="5058" width="16.453125" style="12" customWidth="1"/>
    <col min="5059" max="5059" width="13.81640625" style="12" customWidth="1"/>
    <col min="5060" max="5060" width="9.453125" style="12" bestFit="1" customWidth="1"/>
    <col min="5061" max="5302" width="9.1796875" style="12"/>
    <col min="5303" max="5306" width="2.54296875" style="12" customWidth="1"/>
    <col min="5307" max="5307" width="38" style="12" customWidth="1"/>
    <col min="5308" max="5308" width="9.1796875" style="12"/>
    <col min="5309" max="5309" width="1.54296875" style="12" customWidth="1"/>
    <col min="5310" max="5310" width="13.54296875" style="12" customWidth="1"/>
    <col min="5311" max="5311" width="1.54296875" style="12" customWidth="1"/>
    <col min="5312" max="5312" width="13.54296875" style="12" customWidth="1"/>
    <col min="5313" max="5313" width="9.1796875" style="12"/>
    <col min="5314" max="5314" width="16.453125" style="12" customWidth="1"/>
    <col min="5315" max="5315" width="13.81640625" style="12" customWidth="1"/>
    <col min="5316" max="5316" width="9.453125" style="12" bestFit="1" customWidth="1"/>
    <col min="5317" max="5558" width="9.1796875" style="12"/>
    <col min="5559" max="5562" width="2.54296875" style="12" customWidth="1"/>
    <col min="5563" max="5563" width="38" style="12" customWidth="1"/>
    <col min="5564" max="5564" width="9.1796875" style="12"/>
    <col min="5565" max="5565" width="1.54296875" style="12" customWidth="1"/>
    <col min="5566" max="5566" width="13.54296875" style="12" customWidth="1"/>
    <col min="5567" max="5567" width="1.54296875" style="12" customWidth="1"/>
    <col min="5568" max="5568" width="13.54296875" style="12" customWidth="1"/>
    <col min="5569" max="5569" width="9.1796875" style="12"/>
    <col min="5570" max="5570" width="16.453125" style="12" customWidth="1"/>
    <col min="5571" max="5571" width="13.81640625" style="12" customWidth="1"/>
    <col min="5572" max="5572" width="9.453125" style="12" bestFit="1" customWidth="1"/>
    <col min="5573" max="5814" width="9.1796875" style="12"/>
    <col min="5815" max="5818" width="2.54296875" style="12" customWidth="1"/>
    <col min="5819" max="5819" width="38" style="12" customWidth="1"/>
    <col min="5820" max="5820" width="9.1796875" style="12"/>
    <col min="5821" max="5821" width="1.54296875" style="12" customWidth="1"/>
    <col min="5822" max="5822" width="13.54296875" style="12" customWidth="1"/>
    <col min="5823" max="5823" width="1.54296875" style="12" customWidth="1"/>
    <col min="5824" max="5824" width="13.54296875" style="12" customWidth="1"/>
    <col min="5825" max="5825" width="9.1796875" style="12"/>
    <col min="5826" max="5826" width="16.453125" style="12" customWidth="1"/>
    <col min="5827" max="5827" width="13.81640625" style="12" customWidth="1"/>
    <col min="5828" max="5828" width="9.453125" style="12" bestFit="1" customWidth="1"/>
    <col min="5829" max="6070" width="9.1796875" style="12"/>
    <col min="6071" max="6074" width="2.54296875" style="12" customWidth="1"/>
    <col min="6075" max="6075" width="38" style="12" customWidth="1"/>
    <col min="6076" max="6076" width="9.1796875" style="12"/>
    <col min="6077" max="6077" width="1.54296875" style="12" customWidth="1"/>
    <col min="6078" max="6078" width="13.54296875" style="12" customWidth="1"/>
    <col min="6079" max="6079" width="1.54296875" style="12" customWidth="1"/>
    <col min="6080" max="6080" width="13.54296875" style="12" customWidth="1"/>
    <col min="6081" max="6081" width="9.1796875" style="12"/>
    <col min="6082" max="6082" width="16.453125" style="12" customWidth="1"/>
    <col min="6083" max="6083" width="13.81640625" style="12" customWidth="1"/>
    <col min="6084" max="6084" width="9.453125" style="12" bestFit="1" customWidth="1"/>
    <col min="6085" max="6326" width="9.1796875" style="12"/>
    <col min="6327" max="6330" width="2.54296875" style="12" customWidth="1"/>
    <col min="6331" max="6331" width="38" style="12" customWidth="1"/>
    <col min="6332" max="6332" width="9.1796875" style="12"/>
    <col min="6333" max="6333" width="1.54296875" style="12" customWidth="1"/>
    <col min="6334" max="6334" width="13.54296875" style="12" customWidth="1"/>
    <col min="6335" max="6335" width="1.54296875" style="12" customWidth="1"/>
    <col min="6336" max="6336" width="13.54296875" style="12" customWidth="1"/>
    <col min="6337" max="6337" width="9.1796875" style="12"/>
    <col min="6338" max="6338" width="16.453125" style="12" customWidth="1"/>
    <col min="6339" max="6339" width="13.81640625" style="12" customWidth="1"/>
    <col min="6340" max="6340" width="9.453125" style="12" bestFit="1" customWidth="1"/>
    <col min="6341" max="6582" width="9.1796875" style="12"/>
    <col min="6583" max="6586" width="2.54296875" style="12" customWidth="1"/>
    <col min="6587" max="6587" width="38" style="12" customWidth="1"/>
    <col min="6588" max="6588" width="9.1796875" style="12"/>
    <col min="6589" max="6589" width="1.54296875" style="12" customWidth="1"/>
    <col min="6590" max="6590" width="13.54296875" style="12" customWidth="1"/>
    <col min="6591" max="6591" width="1.54296875" style="12" customWidth="1"/>
    <col min="6592" max="6592" width="13.54296875" style="12" customWidth="1"/>
    <col min="6593" max="6593" width="9.1796875" style="12"/>
    <col min="6594" max="6594" width="16.453125" style="12" customWidth="1"/>
    <col min="6595" max="6595" width="13.81640625" style="12" customWidth="1"/>
    <col min="6596" max="6596" width="9.453125" style="12" bestFit="1" customWidth="1"/>
    <col min="6597" max="6838" width="9.1796875" style="12"/>
    <col min="6839" max="6842" width="2.54296875" style="12" customWidth="1"/>
    <col min="6843" max="6843" width="38" style="12" customWidth="1"/>
    <col min="6844" max="6844" width="9.1796875" style="12"/>
    <col min="6845" max="6845" width="1.54296875" style="12" customWidth="1"/>
    <col min="6846" max="6846" width="13.54296875" style="12" customWidth="1"/>
    <col min="6847" max="6847" width="1.54296875" style="12" customWidth="1"/>
    <col min="6848" max="6848" width="13.54296875" style="12" customWidth="1"/>
    <col min="6849" max="6849" width="9.1796875" style="12"/>
    <col min="6850" max="6850" width="16.453125" style="12" customWidth="1"/>
    <col min="6851" max="6851" width="13.81640625" style="12" customWidth="1"/>
    <col min="6852" max="6852" width="9.453125" style="12" bestFit="1" customWidth="1"/>
    <col min="6853" max="7094" width="9.1796875" style="12"/>
    <col min="7095" max="7098" width="2.54296875" style="12" customWidth="1"/>
    <col min="7099" max="7099" width="38" style="12" customWidth="1"/>
    <col min="7100" max="7100" width="9.1796875" style="12"/>
    <col min="7101" max="7101" width="1.54296875" style="12" customWidth="1"/>
    <col min="7102" max="7102" width="13.54296875" style="12" customWidth="1"/>
    <col min="7103" max="7103" width="1.54296875" style="12" customWidth="1"/>
    <col min="7104" max="7104" width="13.54296875" style="12" customWidth="1"/>
    <col min="7105" max="7105" width="9.1796875" style="12"/>
    <col min="7106" max="7106" width="16.453125" style="12" customWidth="1"/>
    <col min="7107" max="7107" width="13.81640625" style="12" customWidth="1"/>
    <col min="7108" max="7108" width="9.453125" style="12" bestFit="1" customWidth="1"/>
    <col min="7109" max="7350" width="9.1796875" style="12"/>
    <col min="7351" max="7354" width="2.54296875" style="12" customWidth="1"/>
    <col min="7355" max="7355" width="38" style="12" customWidth="1"/>
    <col min="7356" max="7356" width="9.1796875" style="12"/>
    <col min="7357" max="7357" width="1.54296875" style="12" customWidth="1"/>
    <col min="7358" max="7358" width="13.54296875" style="12" customWidth="1"/>
    <col min="7359" max="7359" width="1.54296875" style="12" customWidth="1"/>
    <col min="7360" max="7360" width="13.54296875" style="12" customWidth="1"/>
    <col min="7361" max="7361" width="9.1796875" style="12"/>
    <col min="7362" max="7362" width="16.453125" style="12" customWidth="1"/>
    <col min="7363" max="7363" width="13.81640625" style="12" customWidth="1"/>
    <col min="7364" max="7364" width="9.453125" style="12" bestFit="1" customWidth="1"/>
    <col min="7365" max="7606" width="9.1796875" style="12"/>
    <col min="7607" max="7610" width="2.54296875" style="12" customWidth="1"/>
    <col min="7611" max="7611" width="38" style="12" customWidth="1"/>
    <col min="7612" max="7612" width="9.1796875" style="12"/>
    <col min="7613" max="7613" width="1.54296875" style="12" customWidth="1"/>
    <col min="7614" max="7614" width="13.54296875" style="12" customWidth="1"/>
    <col min="7615" max="7615" width="1.54296875" style="12" customWidth="1"/>
    <col min="7616" max="7616" width="13.54296875" style="12" customWidth="1"/>
    <col min="7617" max="7617" width="9.1796875" style="12"/>
    <col min="7618" max="7618" width="16.453125" style="12" customWidth="1"/>
    <col min="7619" max="7619" width="13.81640625" style="12" customWidth="1"/>
    <col min="7620" max="7620" width="9.453125" style="12" bestFit="1" customWidth="1"/>
    <col min="7621" max="7862" width="9.1796875" style="12"/>
    <col min="7863" max="7866" width="2.54296875" style="12" customWidth="1"/>
    <col min="7867" max="7867" width="38" style="12" customWidth="1"/>
    <col min="7868" max="7868" width="9.1796875" style="12"/>
    <col min="7869" max="7869" width="1.54296875" style="12" customWidth="1"/>
    <col min="7870" max="7870" width="13.54296875" style="12" customWidth="1"/>
    <col min="7871" max="7871" width="1.54296875" style="12" customWidth="1"/>
    <col min="7872" max="7872" width="13.54296875" style="12" customWidth="1"/>
    <col min="7873" max="7873" width="9.1796875" style="12"/>
    <col min="7874" max="7874" width="16.453125" style="12" customWidth="1"/>
    <col min="7875" max="7875" width="13.81640625" style="12" customWidth="1"/>
    <col min="7876" max="7876" width="9.453125" style="12" bestFit="1" customWidth="1"/>
    <col min="7877" max="8118" width="9.1796875" style="12"/>
    <col min="8119" max="8122" width="2.54296875" style="12" customWidth="1"/>
    <col min="8123" max="8123" width="38" style="12" customWidth="1"/>
    <col min="8124" max="8124" width="9.1796875" style="12"/>
    <col min="8125" max="8125" width="1.54296875" style="12" customWidth="1"/>
    <col min="8126" max="8126" width="13.54296875" style="12" customWidth="1"/>
    <col min="8127" max="8127" width="1.54296875" style="12" customWidth="1"/>
    <col min="8128" max="8128" width="13.54296875" style="12" customWidth="1"/>
    <col min="8129" max="8129" width="9.1796875" style="12"/>
    <col min="8130" max="8130" width="16.453125" style="12" customWidth="1"/>
    <col min="8131" max="8131" width="13.81640625" style="12" customWidth="1"/>
    <col min="8132" max="8132" width="9.453125" style="12" bestFit="1" customWidth="1"/>
    <col min="8133" max="8374" width="9.1796875" style="12"/>
    <col min="8375" max="8378" width="2.54296875" style="12" customWidth="1"/>
    <col min="8379" max="8379" width="38" style="12" customWidth="1"/>
    <col min="8380" max="8380" width="9.1796875" style="12"/>
    <col min="8381" max="8381" width="1.54296875" style="12" customWidth="1"/>
    <col min="8382" max="8382" width="13.54296875" style="12" customWidth="1"/>
    <col min="8383" max="8383" width="1.54296875" style="12" customWidth="1"/>
    <col min="8384" max="8384" width="13.54296875" style="12" customWidth="1"/>
    <col min="8385" max="8385" width="9.1796875" style="12"/>
    <col min="8386" max="8386" width="16.453125" style="12" customWidth="1"/>
    <col min="8387" max="8387" width="13.81640625" style="12" customWidth="1"/>
    <col min="8388" max="8388" width="9.453125" style="12" bestFit="1" customWidth="1"/>
    <col min="8389" max="8630" width="9.1796875" style="12"/>
    <col min="8631" max="8634" width="2.54296875" style="12" customWidth="1"/>
    <col min="8635" max="8635" width="38" style="12" customWidth="1"/>
    <col min="8636" max="8636" width="9.1796875" style="12"/>
    <col min="8637" max="8637" width="1.54296875" style="12" customWidth="1"/>
    <col min="8638" max="8638" width="13.54296875" style="12" customWidth="1"/>
    <col min="8639" max="8639" width="1.54296875" style="12" customWidth="1"/>
    <col min="8640" max="8640" width="13.54296875" style="12" customWidth="1"/>
    <col min="8641" max="8641" width="9.1796875" style="12"/>
    <col min="8642" max="8642" width="16.453125" style="12" customWidth="1"/>
    <col min="8643" max="8643" width="13.81640625" style="12" customWidth="1"/>
    <col min="8644" max="8644" width="9.453125" style="12" bestFit="1" customWidth="1"/>
    <col min="8645" max="8886" width="9.1796875" style="12"/>
    <col min="8887" max="8890" width="2.54296875" style="12" customWidth="1"/>
    <col min="8891" max="8891" width="38" style="12" customWidth="1"/>
    <col min="8892" max="8892" width="9.1796875" style="12"/>
    <col min="8893" max="8893" width="1.54296875" style="12" customWidth="1"/>
    <col min="8894" max="8894" width="13.54296875" style="12" customWidth="1"/>
    <col min="8895" max="8895" width="1.54296875" style="12" customWidth="1"/>
    <col min="8896" max="8896" width="13.54296875" style="12" customWidth="1"/>
    <col min="8897" max="8897" width="9.1796875" style="12"/>
    <col min="8898" max="8898" width="16.453125" style="12" customWidth="1"/>
    <col min="8899" max="8899" width="13.81640625" style="12" customWidth="1"/>
    <col min="8900" max="8900" width="9.453125" style="12" bestFit="1" customWidth="1"/>
    <col min="8901" max="9142" width="9.1796875" style="12"/>
    <col min="9143" max="9146" width="2.54296875" style="12" customWidth="1"/>
    <col min="9147" max="9147" width="38" style="12" customWidth="1"/>
    <col min="9148" max="9148" width="9.1796875" style="12"/>
    <col min="9149" max="9149" width="1.54296875" style="12" customWidth="1"/>
    <col min="9150" max="9150" width="13.54296875" style="12" customWidth="1"/>
    <col min="9151" max="9151" width="1.54296875" style="12" customWidth="1"/>
    <col min="9152" max="9152" width="13.54296875" style="12" customWidth="1"/>
    <col min="9153" max="9153" width="9.1796875" style="12"/>
    <col min="9154" max="9154" width="16.453125" style="12" customWidth="1"/>
    <col min="9155" max="9155" width="13.81640625" style="12" customWidth="1"/>
    <col min="9156" max="9156" width="9.453125" style="12" bestFit="1" customWidth="1"/>
    <col min="9157" max="9398" width="9.1796875" style="12"/>
    <col min="9399" max="9402" width="2.54296875" style="12" customWidth="1"/>
    <col min="9403" max="9403" width="38" style="12" customWidth="1"/>
    <col min="9404" max="9404" width="9.1796875" style="12"/>
    <col min="9405" max="9405" width="1.54296875" style="12" customWidth="1"/>
    <col min="9406" max="9406" width="13.54296875" style="12" customWidth="1"/>
    <col min="9407" max="9407" width="1.54296875" style="12" customWidth="1"/>
    <col min="9408" max="9408" width="13.54296875" style="12" customWidth="1"/>
    <col min="9409" max="9409" width="9.1796875" style="12"/>
    <col min="9410" max="9410" width="16.453125" style="12" customWidth="1"/>
    <col min="9411" max="9411" width="13.81640625" style="12" customWidth="1"/>
    <col min="9412" max="9412" width="9.453125" style="12" bestFit="1" customWidth="1"/>
    <col min="9413" max="9654" width="9.1796875" style="12"/>
    <col min="9655" max="9658" width="2.54296875" style="12" customWidth="1"/>
    <col min="9659" max="9659" width="38" style="12" customWidth="1"/>
    <col min="9660" max="9660" width="9.1796875" style="12"/>
    <col min="9661" max="9661" width="1.54296875" style="12" customWidth="1"/>
    <col min="9662" max="9662" width="13.54296875" style="12" customWidth="1"/>
    <col min="9663" max="9663" width="1.54296875" style="12" customWidth="1"/>
    <col min="9664" max="9664" width="13.54296875" style="12" customWidth="1"/>
    <col min="9665" max="9665" width="9.1796875" style="12"/>
    <col min="9666" max="9666" width="16.453125" style="12" customWidth="1"/>
    <col min="9667" max="9667" width="13.81640625" style="12" customWidth="1"/>
    <col min="9668" max="9668" width="9.453125" style="12" bestFit="1" customWidth="1"/>
    <col min="9669" max="9910" width="9.1796875" style="12"/>
    <col min="9911" max="9914" width="2.54296875" style="12" customWidth="1"/>
    <col min="9915" max="9915" width="38" style="12" customWidth="1"/>
    <col min="9916" max="9916" width="9.1796875" style="12"/>
    <col min="9917" max="9917" width="1.54296875" style="12" customWidth="1"/>
    <col min="9918" max="9918" width="13.54296875" style="12" customWidth="1"/>
    <col min="9919" max="9919" width="1.54296875" style="12" customWidth="1"/>
    <col min="9920" max="9920" width="13.54296875" style="12" customWidth="1"/>
    <col min="9921" max="9921" width="9.1796875" style="12"/>
    <col min="9922" max="9922" width="16.453125" style="12" customWidth="1"/>
    <col min="9923" max="9923" width="13.81640625" style="12" customWidth="1"/>
    <col min="9924" max="9924" width="9.453125" style="12" bestFit="1" customWidth="1"/>
    <col min="9925" max="10166" width="9.1796875" style="12"/>
    <col min="10167" max="10170" width="2.54296875" style="12" customWidth="1"/>
    <col min="10171" max="10171" width="38" style="12" customWidth="1"/>
    <col min="10172" max="10172" width="9.1796875" style="12"/>
    <col min="10173" max="10173" width="1.54296875" style="12" customWidth="1"/>
    <col min="10174" max="10174" width="13.54296875" style="12" customWidth="1"/>
    <col min="10175" max="10175" width="1.54296875" style="12" customWidth="1"/>
    <col min="10176" max="10176" width="13.54296875" style="12" customWidth="1"/>
    <col min="10177" max="10177" width="9.1796875" style="12"/>
    <col min="10178" max="10178" width="16.453125" style="12" customWidth="1"/>
    <col min="10179" max="10179" width="13.81640625" style="12" customWidth="1"/>
    <col min="10180" max="10180" width="9.453125" style="12" bestFit="1" customWidth="1"/>
    <col min="10181" max="10422" width="9.1796875" style="12"/>
    <col min="10423" max="10426" width="2.54296875" style="12" customWidth="1"/>
    <col min="10427" max="10427" width="38" style="12" customWidth="1"/>
    <col min="10428" max="10428" width="9.1796875" style="12"/>
    <col min="10429" max="10429" width="1.54296875" style="12" customWidth="1"/>
    <col min="10430" max="10430" width="13.54296875" style="12" customWidth="1"/>
    <col min="10431" max="10431" width="1.54296875" style="12" customWidth="1"/>
    <col min="10432" max="10432" width="13.54296875" style="12" customWidth="1"/>
    <col min="10433" max="10433" width="9.1796875" style="12"/>
    <col min="10434" max="10434" width="16.453125" style="12" customWidth="1"/>
    <col min="10435" max="10435" width="13.81640625" style="12" customWidth="1"/>
    <col min="10436" max="10436" width="9.453125" style="12" bestFit="1" customWidth="1"/>
    <col min="10437" max="10678" width="9.1796875" style="12"/>
    <col min="10679" max="10682" width="2.54296875" style="12" customWidth="1"/>
    <col min="10683" max="10683" width="38" style="12" customWidth="1"/>
    <col min="10684" max="10684" width="9.1796875" style="12"/>
    <col min="10685" max="10685" width="1.54296875" style="12" customWidth="1"/>
    <col min="10686" max="10686" width="13.54296875" style="12" customWidth="1"/>
    <col min="10687" max="10687" width="1.54296875" style="12" customWidth="1"/>
    <col min="10688" max="10688" width="13.54296875" style="12" customWidth="1"/>
    <col min="10689" max="10689" width="9.1796875" style="12"/>
    <col min="10690" max="10690" width="16.453125" style="12" customWidth="1"/>
    <col min="10691" max="10691" width="13.81640625" style="12" customWidth="1"/>
    <col min="10692" max="10692" width="9.453125" style="12" bestFit="1" customWidth="1"/>
    <col min="10693" max="10934" width="9.1796875" style="12"/>
    <col min="10935" max="10938" width="2.54296875" style="12" customWidth="1"/>
    <col min="10939" max="10939" width="38" style="12" customWidth="1"/>
    <col min="10940" max="10940" width="9.1796875" style="12"/>
    <col min="10941" max="10941" width="1.54296875" style="12" customWidth="1"/>
    <col min="10942" max="10942" width="13.54296875" style="12" customWidth="1"/>
    <col min="10943" max="10943" width="1.54296875" style="12" customWidth="1"/>
    <col min="10944" max="10944" width="13.54296875" style="12" customWidth="1"/>
    <col min="10945" max="10945" width="9.1796875" style="12"/>
    <col min="10946" max="10946" width="16.453125" style="12" customWidth="1"/>
    <col min="10947" max="10947" width="13.81640625" style="12" customWidth="1"/>
    <col min="10948" max="10948" width="9.453125" style="12" bestFit="1" customWidth="1"/>
    <col min="10949" max="11190" width="9.1796875" style="12"/>
    <col min="11191" max="11194" width="2.54296875" style="12" customWidth="1"/>
    <col min="11195" max="11195" width="38" style="12" customWidth="1"/>
    <col min="11196" max="11196" width="9.1796875" style="12"/>
    <col min="11197" max="11197" width="1.54296875" style="12" customWidth="1"/>
    <col min="11198" max="11198" width="13.54296875" style="12" customWidth="1"/>
    <col min="11199" max="11199" width="1.54296875" style="12" customWidth="1"/>
    <col min="11200" max="11200" width="13.54296875" style="12" customWidth="1"/>
    <col min="11201" max="11201" width="9.1796875" style="12"/>
    <col min="11202" max="11202" width="16.453125" style="12" customWidth="1"/>
    <col min="11203" max="11203" width="13.81640625" style="12" customWidth="1"/>
    <col min="11204" max="11204" width="9.453125" style="12" bestFit="1" customWidth="1"/>
    <col min="11205" max="11446" width="9.1796875" style="12"/>
    <col min="11447" max="11450" width="2.54296875" style="12" customWidth="1"/>
    <col min="11451" max="11451" width="38" style="12" customWidth="1"/>
    <col min="11452" max="11452" width="9.1796875" style="12"/>
    <col min="11453" max="11453" width="1.54296875" style="12" customWidth="1"/>
    <col min="11454" max="11454" width="13.54296875" style="12" customWidth="1"/>
    <col min="11455" max="11455" width="1.54296875" style="12" customWidth="1"/>
    <col min="11456" max="11456" width="13.54296875" style="12" customWidth="1"/>
    <col min="11457" max="11457" width="9.1796875" style="12"/>
    <col min="11458" max="11458" width="16.453125" style="12" customWidth="1"/>
    <col min="11459" max="11459" width="13.81640625" style="12" customWidth="1"/>
    <col min="11460" max="11460" width="9.453125" style="12" bestFit="1" customWidth="1"/>
    <col min="11461" max="11702" width="9.1796875" style="12"/>
    <col min="11703" max="11706" width="2.54296875" style="12" customWidth="1"/>
    <col min="11707" max="11707" width="38" style="12" customWidth="1"/>
    <col min="11708" max="11708" width="9.1796875" style="12"/>
    <col min="11709" max="11709" width="1.54296875" style="12" customWidth="1"/>
    <col min="11710" max="11710" width="13.54296875" style="12" customWidth="1"/>
    <col min="11711" max="11711" width="1.54296875" style="12" customWidth="1"/>
    <col min="11712" max="11712" width="13.54296875" style="12" customWidth="1"/>
    <col min="11713" max="11713" width="9.1796875" style="12"/>
    <col min="11714" max="11714" width="16.453125" style="12" customWidth="1"/>
    <col min="11715" max="11715" width="13.81640625" style="12" customWidth="1"/>
    <col min="11716" max="11716" width="9.453125" style="12" bestFit="1" customWidth="1"/>
    <col min="11717" max="11958" width="9.1796875" style="12"/>
    <col min="11959" max="11962" width="2.54296875" style="12" customWidth="1"/>
    <col min="11963" max="11963" width="38" style="12" customWidth="1"/>
    <col min="11964" max="11964" width="9.1796875" style="12"/>
    <col min="11965" max="11965" width="1.54296875" style="12" customWidth="1"/>
    <col min="11966" max="11966" width="13.54296875" style="12" customWidth="1"/>
    <col min="11967" max="11967" width="1.54296875" style="12" customWidth="1"/>
    <col min="11968" max="11968" width="13.54296875" style="12" customWidth="1"/>
    <col min="11969" max="11969" width="9.1796875" style="12"/>
    <col min="11970" max="11970" width="16.453125" style="12" customWidth="1"/>
    <col min="11971" max="11971" width="13.81640625" style="12" customWidth="1"/>
    <col min="11972" max="11972" width="9.453125" style="12" bestFit="1" customWidth="1"/>
    <col min="11973" max="12214" width="9.1796875" style="12"/>
    <col min="12215" max="12218" width="2.54296875" style="12" customWidth="1"/>
    <col min="12219" max="12219" width="38" style="12" customWidth="1"/>
    <col min="12220" max="12220" width="9.1796875" style="12"/>
    <col min="12221" max="12221" width="1.54296875" style="12" customWidth="1"/>
    <col min="12222" max="12222" width="13.54296875" style="12" customWidth="1"/>
    <col min="12223" max="12223" width="1.54296875" style="12" customWidth="1"/>
    <col min="12224" max="12224" width="13.54296875" style="12" customWidth="1"/>
    <col min="12225" max="12225" width="9.1796875" style="12"/>
    <col min="12226" max="12226" width="16.453125" style="12" customWidth="1"/>
    <col min="12227" max="12227" width="13.81640625" style="12" customWidth="1"/>
    <col min="12228" max="12228" width="9.453125" style="12" bestFit="1" customWidth="1"/>
    <col min="12229" max="12470" width="9.1796875" style="12"/>
    <col min="12471" max="12474" width="2.54296875" style="12" customWidth="1"/>
    <col min="12475" max="12475" width="38" style="12" customWidth="1"/>
    <col min="12476" max="12476" width="9.1796875" style="12"/>
    <col min="12477" max="12477" width="1.54296875" style="12" customWidth="1"/>
    <col min="12478" max="12478" width="13.54296875" style="12" customWidth="1"/>
    <col min="12479" max="12479" width="1.54296875" style="12" customWidth="1"/>
    <col min="12480" max="12480" width="13.54296875" style="12" customWidth="1"/>
    <col min="12481" max="12481" width="9.1796875" style="12"/>
    <col min="12482" max="12482" width="16.453125" style="12" customWidth="1"/>
    <col min="12483" max="12483" width="13.81640625" style="12" customWidth="1"/>
    <col min="12484" max="12484" width="9.453125" style="12" bestFit="1" customWidth="1"/>
    <col min="12485" max="12726" width="9.1796875" style="12"/>
    <col min="12727" max="12730" width="2.54296875" style="12" customWidth="1"/>
    <col min="12731" max="12731" width="38" style="12" customWidth="1"/>
    <col min="12732" max="12732" width="9.1796875" style="12"/>
    <col min="12733" max="12733" width="1.54296875" style="12" customWidth="1"/>
    <col min="12734" max="12734" width="13.54296875" style="12" customWidth="1"/>
    <col min="12735" max="12735" width="1.54296875" style="12" customWidth="1"/>
    <col min="12736" max="12736" width="13.54296875" style="12" customWidth="1"/>
    <col min="12737" max="12737" width="9.1796875" style="12"/>
    <col min="12738" max="12738" width="16.453125" style="12" customWidth="1"/>
    <col min="12739" max="12739" width="13.81640625" style="12" customWidth="1"/>
    <col min="12740" max="12740" width="9.453125" style="12" bestFit="1" customWidth="1"/>
    <col min="12741" max="12982" width="9.1796875" style="12"/>
    <col min="12983" max="12986" width="2.54296875" style="12" customWidth="1"/>
    <col min="12987" max="12987" width="38" style="12" customWidth="1"/>
    <col min="12988" max="12988" width="9.1796875" style="12"/>
    <col min="12989" max="12989" width="1.54296875" style="12" customWidth="1"/>
    <col min="12990" max="12990" width="13.54296875" style="12" customWidth="1"/>
    <col min="12991" max="12991" width="1.54296875" style="12" customWidth="1"/>
    <col min="12992" max="12992" width="13.54296875" style="12" customWidth="1"/>
    <col min="12993" max="12993" width="9.1796875" style="12"/>
    <col min="12994" max="12994" width="16.453125" style="12" customWidth="1"/>
    <col min="12995" max="12995" width="13.81640625" style="12" customWidth="1"/>
    <col min="12996" max="12996" width="9.453125" style="12" bestFit="1" customWidth="1"/>
    <col min="12997" max="13238" width="9.1796875" style="12"/>
    <col min="13239" max="13242" width="2.54296875" style="12" customWidth="1"/>
    <col min="13243" max="13243" width="38" style="12" customWidth="1"/>
    <col min="13244" max="13244" width="9.1796875" style="12"/>
    <col min="13245" max="13245" width="1.54296875" style="12" customWidth="1"/>
    <col min="13246" max="13246" width="13.54296875" style="12" customWidth="1"/>
    <col min="13247" max="13247" width="1.54296875" style="12" customWidth="1"/>
    <col min="13248" max="13248" width="13.54296875" style="12" customWidth="1"/>
    <col min="13249" max="13249" width="9.1796875" style="12"/>
    <col min="13250" max="13250" width="16.453125" style="12" customWidth="1"/>
    <col min="13251" max="13251" width="13.81640625" style="12" customWidth="1"/>
    <col min="13252" max="13252" width="9.453125" style="12" bestFit="1" customWidth="1"/>
    <col min="13253" max="13494" width="9.1796875" style="12"/>
    <col min="13495" max="13498" width="2.54296875" style="12" customWidth="1"/>
    <col min="13499" max="13499" width="38" style="12" customWidth="1"/>
    <col min="13500" max="13500" width="9.1796875" style="12"/>
    <col min="13501" max="13501" width="1.54296875" style="12" customWidth="1"/>
    <col min="13502" max="13502" width="13.54296875" style="12" customWidth="1"/>
    <col min="13503" max="13503" width="1.54296875" style="12" customWidth="1"/>
    <col min="13504" max="13504" width="13.54296875" style="12" customWidth="1"/>
    <col min="13505" max="13505" width="9.1796875" style="12"/>
    <col min="13506" max="13506" width="16.453125" style="12" customWidth="1"/>
    <col min="13507" max="13507" width="13.81640625" style="12" customWidth="1"/>
    <col min="13508" max="13508" width="9.453125" style="12" bestFit="1" customWidth="1"/>
    <col min="13509" max="13750" width="9.1796875" style="12"/>
    <col min="13751" max="13754" width="2.54296875" style="12" customWidth="1"/>
    <col min="13755" max="13755" width="38" style="12" customWidth="1"/>
    <col min="13756" max="13756" width="9.1796875" style="12"/>
    <col min="13757" max="13757" width="1.54296875" style="12" customWidth="1"/>
    <col min="13758" max="13758" width="13.54296875" style="12" customWidth="1"/>
    <col min="13759" max="13759" width="1.54296875" style="12" customWidth="1"/>
    <col min="13760" max="13760" width="13.54296875" style="12" customWidth="1"/>
    <col min="13761" max="13761" width="9.1796875" style="12"/>
    <col min="13762" max="13762" width="16.453125" style="12" customWidth="1"/>
    <col min="13763" max="13763" width="13.81640625" style="12" customWidth="1"/>
    <col min="13764" max="13764" width="9.453125" style="12" bestFit="1" customWidth="1"/>
    <col min="13765" max="14006" width="9.1796875" style="12"/>
    <col min="14007" max="14010" width="2.54296875" style="12" customWidth="1"/>
    <col min="14011" max="14011" width="38" style="12" customWidth="1"/>
    <col min="14012" max="14012" width="9.1796875" style="12"/>
    <col min="14013" max="14013" width="1.54296875" style="12" customWidth="1"/>
    <col min="14014" max="14014" width="13.54296875" style="12" customWidth="1"/>
    <col min="14015" max="14015" width="1.54296875" style="12" customWidth="1"/>
    <col min="14016" max="14016" width="13.54296875" style="12" customWidth="1"/>
    <col min="14017" max="14017" width="9.1796875" style="12"/>
    <col min="14018" max="14018" width="16.453125" style="12" customWidth="1"/>
    <col min="14019" max="14019" width="13.81640625" style="12" customWidth="1"/>
    <col min="14020" max="14020" width="9.453125" style="12" bestFit="1" customWidth="1"/>
    <col min="14021" max="14262" width="9.1796875" style="12"/>
    <col min="14263" max="14266" width="2.54296875" style="12" customWidth="1"/>
    <col min="14267" max="14267" width="38" style="12" customWidth="1"/>
    <col min="14268" max="14268" width="9.1796875" style="12"/>
    <col min="14269" max="14269" width="1.54296875" style="12" customWidth="1"/>
    <col min="14270" max="14270" width="13.54296875" style="12" customWidth="1"/>
    <col min="14271" max="14271" width="1.54296875" style="12" customWidth="1"/>
    <col min="14272" max="14272" width="13.54296875" style="12" customWidth="1"/>
    <col min="14273" max="14273" width="9.1796875" style="12"/>
    <col min="14274" max="14274" width="16.453125" style="12" customWidth="1"/>
    <col min="14275" max="14275" width="13.81640625" style="12" customWidth="1"/>
    <col min="14276" max="14276" width="9.453125" style="12" bestFit="1" customWidth="1"/>
    <col min="14277" max="14518" width="9.1796875" style="12"/>
    <col min="14519" max="14522" width="2.54296875" style="12" customWidth="1"/>
    <col min="14523" max="14523" width="38" style="12" customWidth="1"/>
    <col min="14524" max="14524" width="9.1796875" style="12"/>
    <col min="14525" max="14525" width="1.54296875" style="12" customWidth="1"/>
    <col min="14526" max="14526" width="13.54296875" style="12" customWidth="1"/>
    <col min="14527" max="14527" width="1.54296875" style="12" customWidth="1"/>
    <col min="14528" max="14528" width="13.54296875" style="12" customWidth="1"/>
    <col min="14529" max="14529" width="9.1796875" style="12"/>
    <col min="14530" max="14530" width="16.453125" style="12" customWidth="1"/>
    <col min="14531" max="14531" width="13.81640625" style="12" customWidth="1"/>
    <col min="14532" max="14532" width="9.453125" style="12" bestFit="1" customWidth="1"/>
    <col min="14533" max="14774" width="9.1796875" style="12"/>
    <col min="14775" max="14778" width="2.54296875" style="12" customWidth="1"/>
    <col min="14779" max="14779" width="38" style="12" customWidth="1"/>
    <col min="14780" max="14780" width="9.1796875" style="12"/>
    <col min="14781" max="14781" width="1.54296875" style="12" customWidth="1"/>
    <col min="14782" max="14782" width="13.54296875" style="12" customWidth="1"/>
    <col min="14783" max="14783" width="1.54296875" style="12" customWidth="1"/>
    <col min="14784" max="14784" width="13.54296875" style="12" customWidth="1"/>
    <col min="14785" max="14785" width="9.1796875" style="12"/>
    <col min="14786" max="14786" width="16.453125" style="12" customWidth="1"/>
    <col min="14787" max="14787" width="13.81640625" style="12" customWidth="1"/>
    <col min="14788" max="14788" width="9.453125" style="12" bestFit="1" customWidth="1"/>
    <col min="14789" max="15030" width="9.1796875" style="12"/>
    <col min="15031" max="15034" width="2.54296875" style="12" customWidth="1"/>
    <col min="15035" max="15035" width="38" style="12" customWidth="1"/>
    <col min="15036" max="15036" width="9.1796875" style="12"/>
    <col min="15037" max="15037" width="1.54296875" style="12" customWidth="1"/>
    <col min="15038" max="15038" width="13.54296875" style="12" customWidth="1"/>
    <col min="15039" max="15039" width="1.54296875" style="12" customWidth="1"/>
    <col min="15040" max="15040" width="13.54296875" style="12" customWidth="1"/>
    <col min="15041" max="15041" width="9.1796875" style="12"/>
    <col min="15042" max="15042" width="16.453125" style="12" customWidth="1"/>
    <col min="15043" max="15043" width="13.81640625" style="12" customWidth="1"/>
    <col min="15044" max="15044" width="9.453125" style="12" bestFit="1" customWidth="1"/>
    <col min="15045" max="15286" width="9.1796875" style="12"/>
    <col min="15287" max="15290" width="2.54296875" style="12" customWidth="1"/>
    <col min="15291" max="15291" width="38" style="12" customWidth="1"/>
    <col min="15292" max="15292" width="9.1796875" style="12"/>
    <col min="15293" max="15293" width="1.54296875" style="12" customWidth="1"/>
    <col min="15294" max="15294" width="13.54296875" style="12" customWidth="1"/>
    <col min="15295" max="15295" width="1.54296875" style="12" customWidth="1"/>
    <col min="15296" max="15296" width="13.54296875" style="12" customWidth="1"/>
    <col min="15297" max="15297" width="9.1796875" style="12"/>
    <col min="15298" max="15298" width="16.453125" style="12" customWidth="1"/>
    <col min="15299" max="15299" width="13.81640625" style="12" customWidth="1"/>
    <col min="15300" max="15300" width="9.453125" style="12" bestFit="1" customWidth="1"/>
    <col min="15301" max="15542" width="9.1796875" style="12"/>
    <col min="15543" max="15546" width="2.54296875" style="12" customWidth="1"/>
    <col min="15547" max="15547" width="38" style="12" customWidth="1"/>
    <col min="15548" max="15548" width="9.1796875" style="12"/>
    <col min="15549" max="15549" width="1.54296875" style="12" customWidth="1"/>
    <col min="15550" max="15550" width="13.54296875" style="12" customWidth="1"/>
    <col min="15551" max="15551" width="1.54296875" style="12" customWidth="1"/>
    <col min="15552" max="15552" width="13.54296875" style="12" customWidth="1"/>
    <col min="15553" max="15553" width="9.1796875" style="12"/>
    <col min="15554" max="15554" width="16.453125" style="12" customWidth="1"/>
    <col min="15555" max="15555" width="13.81640625" style="12" customWidth="1"/>
    <col min="15556" max="15556" width="9.453125" style="12" bestFit="1" customWidth="1"/>
    <col min="15557" max="15798" width="9.1796875" style="12"/>
    <col min="15799" max="15802" width="2.54296875" style="12" customWidth="1"/>
    <col min="15803" max="15803" width="38" style="12" customWidth="1"/>
    <col min="15804" max="15804" width="9.1796875" style="12"/>
    <col min="15805" max="15805" width="1.54296875" style="12" customWidth="1"/>
    <col min="15806" max="15806" width="13.54296875" style="12" customWidth="1"/>
    <col min="15807" max="15807" width="1.54296875" style="12" customWidth="1"/>
    <col min="15808" max="15808" width="13.54296875" style="12" customWidth="1"/>
    <col min="15809" max="15809" width="9.1796875" style="12"/>
    <col min="15810" max="15810" width="16.453125" style="12" customWidth="1"/>
    <col min="15811" max="15811" width="13.81640625" style="12" customWidth="1"/>
    <col min="15812" max="15812" width="9.453125" style="12" bestFit="1" customWidth="1"/>
    <col min="15813" max="16054" width="9.1796875" style="12"/>
    <col min="16055" max="16058" width="2.54296875" style="12" customWidth="1"/>
    <col min="16059" max="16059" width="38" style="12" customWidth="1"/>
    <col min="16060" max="16060" width="9.1796875" style="12"/>
    <col min="16061" max="16061" width="1.54296875" style="12" customWidth="1"/>
    <col min="16062" max="16062" width="13.54296875" style="12" customWidth="1"/>
    <col min="16063" max="16063" width="1.54296875" style="12" customWidth="1"/>
    <col min="16064" max="16064" width="13.54296875" style="12" customWidth="1"/>
    <col min="16065" max="16065" width="9.1796875" style="12"/>
    <col min="16066" max="16066" width="16.453125" style="12" customWidth="1"/>
    <col min="16067" max="16067" width="13.81640625" style="12" customWidth="1"/>
    <col min="16068" max="16068" width="9.453125" style="12" bestFit="1" customWidth="1"/>
    <col min="16069" max="16332" width="9.1796875" style="12"/>
    <col min="16333" max="16337" width="9.1796875" style="12" customWidth="1"/>
    <col min="16338" max="16384" width="9.1796875" style="12"/>
  </cols>
  <sheetData>
    <row r="1" spans="1:12" ht="21.75" customHeight="1">
      <c r="A1" s="1" t="s">
        <v>0</v>
      </c>
      <c r="B1" s="1"/>
      <c r="C1" s="2"/>
      <c r="D1" s="1"/>
      <c r="E1" s="1"/>
      <c r="F1" s="1"/>
      <c r="G1" s="1"/>
      <c r="H1" s="4"/>
      <c r="I1" s="1"/>
      <c r="J1" s="4"/>
      <c r="K1" s="5"/>
      <c r="L1" s="4"/>
    </row>
    <row r="2" spans="1:12" ht="21.75" customHeight="1">
      <c r="A2" s="1" t="s">
        <v>71</v>
      </c>
      <c r="B2" s="1"/>
      <c r="C2" s="2"/>
      <c r="D2" s="3"/>
      <c r="E2" s="1"/>
      <c r="F2" s="1"/>
      <c r="G2" s="1"/>
      <c r="H2" s="4"/>
      <c r="I2" s="1"/>
      <c r="J2" s="4"/>
      <c r="K2" s="5"/>
      <c r="L2" s="4"/>
    </row>
    <row r="3" spans="1:12" ht="21.75" customHeight="1">
      <c r="A3" s="6" t="s">
        <v>72</v>
      </c>
      <c r="B3" s="6"/>
      <c r="C3" s="7"/>
      <c r="D3" s="8"/>
      <c r="E3" s="6"/>
      <c r="F3" s="6"/>
      <c r="G3" s="6"/>
      <c r="H3" s="9"/>
      <c r="I3" s="6"/>
      <c r="J3" s="9"/>
      <c r="K3" s="10"/>
      <c r="L3" s="9"/>
    </row>
    <row r="4" spans="1:12" ht="21.75" customHeight="1">
      <c r="A4" s="20"/>
      <c r="B4" s="1"/>
      <c r="C4" s="2"/>
      <c r="D4" s="3"/>
      <c r="E4" s="1"/>
      <c r="F4" s="1"/>
      <c r="G4" s="1"/>
      <c r="H4" s="4"/>
      <c r="I4" s="1"/>
      <c r="J4" s="4"/>
      <c r="K4" s="5"/>
      <c r="L4" s="4"/>
    </row>
    <row r="5" spans="1:12" ht="21.75" customHeight="1">
      <c r="A5" s="20"/>
      <c r="B5" s="1"/>
      <c r="C5" s="2"/>
      <c r="D5" s="3"/>
      <c r="E5" s="1"/>
      <c r="F5" s="74" t="s">
        <v>3</v>
      </c>
      <c r="G5" s="74"/>
      <c r="H5" s="74"/>
      <c r="I5" s="1"/>
      <c r="J5" s="74" t="s">
        <v>4</v>
      </c>
      <c r="K5" s="74"/>
      <c r="L5" s="74"/>
    </row>
    <row r="6" spans="1:12" ht="21.75" customHeight="1">
      <c r="A6" s="20"/>
      <c r="B6" s="1"/>
      <c r="C6" s="2"/>
      <c r="D6" s="3"/>
      <c r="E6" s="1"/>
      <c r="F6" s="45" t="s">
        <v>5</v>
      </c>
      <c r="G6" s="1"/>
      <c r="H6" s="4" t="s">
        <v>5</v>
      </c>
      <c r="I6" s="1"/>
      <c r="J6" s="4" t="s">
        <v>5</v>
      </c>
      <c r="K6" s="46"/>
      <c r="L6" s="4" t="s">
        <v>5</v>
      </c>
    </row>
    <row r="7" spans="1:12" ht="21.75" customHeight="1">
      <c r="A7" s="20"/>
      <c r="B7" s="1"/>
      <c r="C7" s="2"/>
      <c r="D7" s="3"/>
      <c r="E7" s="1"/>
      <c r="F7" s="45" t="s">
        <v>9</v>
      </c>
      <c r="G7" s="1"/>
      <c r="H7" s="45" t="s">
        <v>10</v>
      </c>
      <c r="I7" s="1"/>
      <c r="J7" s="45" t="s">
        <v>9</v>
      </c>
      <c r="K7" s="1"/>
      <c r="L7" s="45" t="s">
        <v>10</v>
      </c>
    </row>
    <row r="8" spans="1:12" ht="21.75" customHeight="1">
      <c r="A8" s="20"/>
      <c r="C8" s="2"/>
      <c r="D8" s="17" t="s">
        <v>11</v>
      </c>
      <c r="E8" s="20"/>
      <c r="F8" s="47" t="s">
        <v>12</v>
      </c>
      <c r="G8" s="20"/>
      <c r="H8" s="9" t="s">
        <v>12</v>
      </c>
      <c r="I8" s="20"/>
      <c r="J8" s="9" t="s">
        <v>12</v>
      </c>
      <c r="K8" s="21"/>
      <c r="L8" s="9" t="s">
        <v>12</v>
      </c>
    </row>
    <row r="9" spans="1:12" ht="21.75" customHeight="1">
      <c r="A9" s="48"/>
      <c r="C9" s="13"/>
      <c r="D9" s="3"/>
      <c r="E9" s="20"/>
      <c r="F9" s="20"/>
      <c r="G9" s="20"/>
      <c r="I9" s="20"/>
      <c r="K9" s="21"/>
    </row>
    <row r="10" spans="1:12" ht="21.75" customHeight="1">
      <c r="A10" s="48" t="s">
        <v>73</v>
      </c>
      <c r="C10" s="13"/>
      <c r="D10" s="14">
        <v>4</v>
      </c>
      <c r="F10" s="15">
        <v>72589492</v>
      </c>
      <c r="H10" s="15">
        <v>18422913</v>
      </c>
      <c r="J10" s="15">
        <v>63566789</v>
      </c>
      <c r="L10" s="15">
        <v>18133511</v>
      </c>
    </row>
    <row r="11" spans="1:12" ht="21.75" customHeight="1">
      <c r="A11" s="48" t="s">
        <v>74</v>
      </c>
      <c r="C11" s="13"/>
      <c r="D11" s="14">
        <v>4</v>
      </c>
      <c r="F11" s="49">
        <v>198420164</v>
      </c>
      <c r="H11" s="49">
        <v>23266522</v>
      </c>
      <c r="J11" s="49">
        <v>33443769</v>
      </c>
      <c r="L11" s="49">
        <v>18652838</v>
      </c>
    </row>
    <row r="12" spans="1:12" ht="6" customHeight="1">
      <c r="A12" s="48"/>
      <c r="C12" s="13"/>
      <c r="D12" s="3"/>
      <c r="E12" s="20"/>
      <c r="F12" s="15"/>
      <c r="G12" s="20"/>
      <c r="I12" s="20"/>
      <c r="K12" s="21"/>
    </row>
    <row r="13" spans="1:12" ht="21.75" customHeight="1">
      <c r="A13" s="50" t="s">
        <v>75</v>
      </c>
      <c r="C13" s="13"/>
      <c r="D13" s="51"/>
      <c r="F13" s="49">
        <f>SUM(F10:F12)</f>
        <v>271009656</v>
      </c>
      <c r="H13" s="49">
        <f>SUM(H10:H12)</f>
        <v>41689435</v>
      </c>
      <c r="J13" s="49">
        <f>SUM(J10:J12)</f>
        <v>97010558</v>
      </c>
      <c r="L13" s="49">
        <f>SUM(L10:L12)</f>
        <v>36786349</v>
      </c>
    </row>
    <row r="14" spans="1:12" ht="6" customHeight="1">
      <c r="A14" s="48"/>
      <c r="C14" s="13"/>
      <c r="D14" s="3"/>
      <c r="E14" s="21"/>
      <c r="F14" s="15"/>
      <c r="G14" s="21"/>
      <c r="I14" s="21"/>
      <c r="K14" s="21"/>
    </row>
    <row r="15" spans="1:12" ht="21.75" customHeight="1">
      <c r="A15" s="12" t="s">
        <v>76</v>
      </c>
      <c r="C15" s="13"/>
      <c r="D15" s="14">
        <v>4</v>
      </c>
      <c r="F15" s="15">
        <v>-66050645</v>
      </c>
      <c r="H15" s="52">
        <v>-22427301</v>
      </c>
      <c r="J15" s="15">
        <v>-61267361</v>
      </c>
      <c r="L15" s="52">
        <v>-22369451</v>
      </c>
    </row>
    <row r="16" spans="1:12" ht="21.75" customHeight="1">
      <c r="A16" s="12" t="s">
        <v>77</v>
      </c>
      <c r="C16" s="13"/>
      <c r="D16" s="14">
        <v>4</v>
      </c>
      <c r="F16" s="53">
        <v>-115109155</v>
      </c>
      <c r="H16" s="53">
        <v>-21711254</v>
      </c>
      <c r="J16" s="53">
        <v>-27640452</v>
      </c>
      <c r="L16" s="53">
        <v>-17619602</v>
      </c>
    </row>
    <row r="17" spans="1:12" ht="6" customHeight="1">
      <c r="A17" s="48"/>
      <c r="C17" s="13"/>
      <c r="D17" s="3"/>
      <c r="E17" s="20"/>
      <c r="F17" s="15"/>
      <c r="G17" s="20"/>
      <c r="I17" s="20"/>
      <c r="K17" s="21"/>
    </row>
    <row r="18" spans="1:12" ht="21.75" customHeight="1">
      <c r="A18" s="50" t="s">
        <v>78</v>
      </c>
      <c r="C18" s="13"/>
      <c r="F18" s="49">
        <f>SUM(F15:F17)</f>
        <v>-181159800</v>
      </c>
      <c r="H18" s="49">
        <f>SUM(H15:H17)</f>
        <v>-44138555</v>
      </c>
      <c r="J18" s="49">
        <f>SUM(J15:J17)</f>
        <v>-88907813</v>
      </c>
      <c r="L18" s="49">
        <f>SUM(L15:L17)</f>
        <v>-39989053</v>
      </c>
    </row>
    <row r="19" spans="1:12" ht="6" customHeight="1">
      <c r="C19" s="13"/>
      <c r="E19" s="20"/>
      <c r="F19" s="15"/>
      <c r="G19" s="20"/>
      <c r="I19" s="20"/>
      <c r="K19" s="21"/>
    </row>
    <row r="20" spans="1:12" ht="21.75" customHeight="1">
      <c r="A20" s="50" t="s">
        <v>79</v>
      </c>
      <c r="C20" s="13"/>
      <c r="D20" s="3"/>
      <c r="E20" s="20"/>
      <c r="F20" s="52">
        <f>+F13+F18</f>
        <v>89849856</v>
      </c>
      <c r="G20" s="20"/>
      <c r="H20" s="52">
        <f>+H13+H18</f>
        <v>-2449120</v>
      </c>
      <c r="I20" s="20"/>
      <c r="J20" s="52">
        <f>J13+J18</f>
        <v>8102745</v>
      </c>
      <c r="K20" s="21"/>
      <c r="L20" s="52">
        <f>+L13+L18</f>
        <v>-3202704</v>
      </c>
    </row>
    <row r="21" spans="1:12" ht="21.75" customHeight="1">
      <c r="A21" s="48" t="s">
        <v>80</v>
      </c>
      <c r="C21" s="13"/>
      <c r="D21" s="54">
        <v>15</v>
      </c>
      <c r="E21" s="20"/>
      <c r="F21" s="52">
        <v>308958</v>
      </c>
      <c r="G21" s="20"/>
      <c r="H21" s="52">
        <v>979962</v>
      </c>
      <c r="I21" s="20"/>
      <c r="J21" s="52">
        <v>723801</v>
      </c>
      <c r="K21" s="21"/>
      <c r="L21" s="52">
        <v>1010328</v>
      </c>
    </row>
    <row r="22" spans="1:12" ht="21.75" customHeight="1">
      <c r="A22" s="48" t="s">
        <v>81</v>
      </c>
      <c r="C22" s="13"/>
      <c r="D22" s="54">
        <v>20</v>
      </c>
      <c r="E22" s="20"/>
      <c r="F22" s="49">
        <v>6322925</v>
      </c>
      <c r="H22" s="49">
        <v>0</v>
      </c>
      <c r="J22" s="49">
        <v>0</v>
      </c>
      <c r="L22" s="49">
        <v>0</v>
      </c>
    </row>
    <row r="23" spans="1:12" ht="6" customHeight="1">
      <c r="A23" s="48"/>
      <c r="C23" s="2"/>
      <c r="F23" s="15"/>
    </row>
    <row r="24" spans="1:12" ht="21.75" customHeight="1">
      <c r="A24" s="50" t="s">
        <v>82</v>
      </c>
      <c r="C24" s="13"/>
      <c r="F24" s="15">
        <f>SUM(F20:F22)</f>
        <v>96481739</v>
      </c>
      <c r="H24" s="15">
        <f>SUM(H20:H22)</f>
        <v>-1469158</v>
      </c>
      <c r="J24" s="15">
        <f>SUM(J20:J22)</f>
        <v>8826546</v>
      </c>
      <c r="L24" s="15">
        <f>SUM(L20:L22)</f>
        <v>-2192376</v>
      </c>
    </row>
    <row r="25" spans="1:12" ht="6" customHeight="1">
      <c r="A25" s="50"/>
      <c r="C25" s="13"/>
      <c r="F25" s="15"/>
    </row>
    <row r="26" spans="1:12" ht="21.75" customHeight="1">
      <c r="A26" s="12" t="s">
        <v>83</v>
      </c>
      <c r="C26" s="13"/>
      <c r="E26" s="20"/>
      <c r="F26" s="15">
        <v>-24787448</v>
      </c>
      <c r="G26" s="20"/>
      <c r="H26" s="15">
        <v>-853990</v>
      </c>
      <c r="I26" s="20"/>
      <c r="J26" s="15">
        <v>-242251</v>
      </c>
      <c r="K26" s="21"/>
      <c r="L26" s="15">
        <v>-777249</v>
      </c>
    </row>
    <row r="27" spans="1:12" ht="21.75" customHeight="1">
      <c r="A27" s="12" t="s">
        <v>84</v>
      </c>
      <c r="C27" s="13"/>
      <c r="E27" s="20"/>
      <c r="F27" s="15">
        <v>-30086130</v>
      </c>
      <c r="G27" s="20"/>
      <c r="H27" s="15">
        <v>-16182711</v>
      </c>
      <c r="I27" s="20"/>
      <c r="J27" s="15">
        <v>-14396542</v>
      </c>
      <c r="K27" s="21"/>
      <c r="L27" s="15">
        <v>-15631958</v>
      </c>
    </row>
    <row r="28" spans="1:12" ht="21.75" customHeight="1">
      <c r="A28" s="12" t="s">
        <v>85</v>
      </c>
      <c r="E28" s="20"/>
      <c r="F28" s="49">
        <v>-2750000</v>
      </c>
      <c r="G28" s="20"/>
      <c r="H28" s="49">
        <v>-21013519</v>
      </c>
      <c r="I28" s="20"/>
      <c r="J28" s="49">
        <v>-2750000</v>
      </c>
      <c r="K28" s="21"/>
      <c r="L28" s="49">
        <v>-21013519</v>
      </c>
    </row>
    <row r="29" spans="1:12" ht="6" customHeight="1">
      <c r="A29" s="11"/>
      <c r="C29" s="13"/>
      <c r="D29" s="3"/>
      <c r="E29" s="20"/>
      <c r="F29" s="15"/>
      <c r="G29" s="20"/>
      <c r="I29" s="20"/>
      <c r="K29" s="21"/>
    </row>
    <row r="30" spans="1:12" ht="21.75" customHeight="1">
      <c r="A30" s="1" t="s">
        <v>86</v>
      </c>
      <c r="C30" s="13"/>
      <c r="F30" s="49">
        <f>SUM(F26:F28)</f>
        <v>-57623578</v>
      </c>
      <c r="H30" s="49">
        <f>+H26+H28+H27</f>
        <v>-38050220</v>
      </c>
      <c r="J30" s="49">
        <f>SUM(J26:J28)</f>
        <v>-17388793</v>
      </c>
      <c r="L30" s="49">
        <f>+L26+L28+L27</f>
        <v>-37422726</v>
      </c>
    </row>
    <row r="31" spans="1:12" ht="6" customHeight="1">
      <c r="A31" s="11"/>
      <c r="C31" s="13"/>
      <c r="D31" s="3"/>
      <c r="E31" s="20"/>
      <c r="F31" s="15"/>
      <c r="G31" s="20"/>
      <c r="I31" s="20"/>
      <c r="K31" s="21"/>
    </row>
    <row r="32" spans="1:12" ht="21.75" customHeight="1">
      <c r="A32" s="1" t="s">
        <v>87</v>
      </c>
      <c r="C32" s="13"/>
      <c r="E32" s="20"/>
      <c r="F32" s="16"/>
      <c r="G32" s="20"/>
      <c r="H32" s="16"/>
      <c r="I32" s="20"/>
      <c r="J32" s="16"/>
      <c r="L32" s="16"/>
    </row>
    <row r="33" spans="1:12" ht="21.75" customHeight="1">
      <c r="A33" s="1"/>
      <c r="B33" s="1" t="s">
        <v>88</v>
      </c>
      <c r="E33" s="20"/>
      <c r="F33" s="15">
        <f>+F24+F30</f>
        <v>38858161</v>
      </c>
      <c r="G33" s="20"/>
      <c r="H33" s="15">
        <f>+H24+H30</f>
        <v>-39519378</v>
      </c>
      <c r="I33" s="20"/>
      <c r="J33" s="15">
        <f>+J24+J30</f>
        <v>-8562247</v>
      </c>
      <c r="K33" s="21"/>
      <c r="L33" s="15">
        <f>+L24+L30</f>
        <v>-39615102</v>
      </c>
    </row>
    <row r="34" spans="1:12" ht="21.75" customHeight="1">
      <c r="A34" s="12" t="s">
        <v>89</v>
      </c>
      <c r="C34" s="13"/>
      <c r="E34" s="20"/>
      <c r="F34" s="49">
        <v>-1307305</v>
      </c>
      <c r="G34" s="20"/>
      <c r="H34" s="49">
        <v>-957331</v>
      </c>
      <c r="I34" s="20"/>
      <c r="J34" s="49">
        <v>-864817</v>
      </c>
      <c r="K34" s="21"/>
      <c r="L34" s="49">
        <v>-966615</v>
      </c>
    </row>
    <row r="35" spans="1:12" ht="6" customHeight="1">
      <c r="C35" s="13"/>
      <c r="E35" s="20"/>
      <c r="F35" s="15"/>
      <c r="G35" s="20"/>
      <c r="I35" s="20"/>
      <c r="K35" s="21"/>
    </row>
    <row r="36" spans="1:12" ht="21.75" customHeight="1">
      <c r="A36" s="1" t="s">
        <v>90</v>
      </c>
      <c r="C36" s="13"/>
      <c r="E36" s="20"/>
      <c r="F36" s="15">
        <f>+F33+F34</f>
        <v>37550856</v>
      </c>
      <c r="G36" s="20"/>
      <c r="H36" s="15">
        <f>+H33+H34</f>
        <v>-40476709</v>
      </c>
      <c r="I36" s="20"/>
      <c r="J36" s="15">
        <f>+J33+J34</f>
        <v>-9427064</v>
      </c>
      <c r="K36" s="21"/>
      <c r="L36" s="15">
        <f>+L33+L34</f>
        <v>-40581717</v>
      </c>
    </row>
    <row r="37" spans="1:12" ht="21.75" customHeight="1">
      <c r="A37" s="12" t="s">
        <v>91</v>
      </c>
      <c r="C37" s="13"/>
      <c r="E37" s="20"/>
      <c r="F37" s="49">
        <v>-6457955</v>
      </c>
      <c r="G37" s="20"/>
      <c r="H37" s="49">
        <v>8064364</v>
      </c>
      <c r="I37" s="20"/>
      <c r="J37" s="49">
        <v>1738160</v>
      </c>
      <c r="K37" s="21"/>
      <c r="L37" s="49">
        <v>8098381</v>
      </c>
    </row>
    <row r="38" spans="1:12" ht="6" customHeight="1">
      <c r="C38" s="13"/>
      <c r="E38" s="20"/>
      <c r="F38" s="15"/>
      <c r="G38" s="20"/>
      <c r="I38" s="20"/>
      <c r="K38" s="21"/>
    </row>
    <row r="39" spans="1:12" ht="21.75" customHeight="1">
      <c r="A39" s="50" t="s">
        <v>92</v>
      </c>
      <c r="C39" s="13"/>
      <c r="E39" s="20"/>
      <c r="F39" s="55"/>
      <c r="G39" s="20"/>
      <c r="I39" s="20"/>
      <c r="J39" s="55"/>
      <c r="K39" s="21"/>
    </row>
    <row r="40" spans="1:12" ht="21.75" customHeight="1" thickBot="1">
      <c r="B40" s="50" t="s">
        <v>93</v>
      </c>
      <c r="C40" s="13"/>
      <c r="E40" s="20"/>
      <c r="F40" s="56">
        <f>+F36+F37</f>
        <v>31092901</v>
      </c>
      <c r="G40" s="20"/>
      <c r="H40" s="56">
        <f>+H36+H37</f>
        <v>-32412345</v>
      </c>
      <c r="I40" s="20"/>
      <c r="J40" s="56">
        <f>+J36+J37</f>
        <v>-7688904</v>
      </c>
      <c r="K40" s="21"/>
      <c r="L40" s="56">
        <f>+L36+L37</f>
        <v>-32483336</v>
      </c>
    </row>
    <row r="41" spans="1:12" ht="15" customHeight="1" thickTop="1">
      <c r="C41" s="13"/>
      <c r="E41" s="20"/>
      <c r="F41" s="15"/>
      <c r="G41" s="20"/>
      <c r="I41" s="20"/>
      <c r="K41" s="21"/>
    </row>
    <row r="42" spans="1:12" ht="21.75" customHeight="1">
      <c r="A42" s="1" t="s">
        <v>94</v>
      </c>
      <c r="D42" s="13"/>
      <c r="E42" s="14"/>
      <c r="F42" s="15"/>
      <c r="G42" s="14"/>
      <c r="I42" s="14"/>
      <c r="J42" s="57"/>
    </row>
    <row r="43" spans="1:12" ht="6" customHeight="1">
      <c r="A43" s="1"/>
      <c r="D43" s="13"/>
      <c r="E43" s="14"/>
      <c r="F43" s="15"/>
      <c r="G43" s="14"/>
      <c r="I43" s="14"/>
    </row>
    <row r="44" spans="1:12" ht="21.75" customHeight="1" thickBot="1">
      <c r="A44" s="12" t="s">
        <v>95</v>
      </c>
      <c r="D44" s="58">
        <v>17</v>
      </c>
      <c r="E44" s="14"/>
      <c r="F44" s="59">
        <f>F40/478888889</f>
        <v>6.4927171446652623E-2</v>
      </c>
      <c r="G44" s="14"/>
      <c r="H44" s="59">
        <f>H40/430000000</f>
        <v>-7.537754651162791E-2</v>
      </c>
      <c r="I44" s="14"/>
      <c r="J44" s="59">
        <f>J40/478888889</f>
        <v>-1.6055716005555519E-2</v>
      </c>
      <c r="L44" s="59">
        <f>L40/430000000</f>
        <v>-7.554264186046511E-2</v>
      </c>
    </row>
    <row r="45" spans="1:12" ht="21" customHeight="1" thickTop="1">
      <c r="D45" s="58"/>
      <c r="E45" s="14"/>
      <c r="F45" s="14"/>
      <c r="G45" s="14"/>
      <c r="I45" s="14"/>
    </row>
    <row r="46" spans="1:12" ht="12" customHeight="1">
      <c r="D46" s="58"/>
      <c r="E46" s="14"/>
      <c r="F46" s="14"/>
      <c r="G46" s="14"/>
      <c r="I46" s="14"/>
    </row>
    <row r="47" spans="1:12" ht="22" customHeight="1">
      <c r="A47" s="73" t="s">
        <v>33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</row>
  </sheetData>
  <mergeCells count="3">
    <mergeCell ref="F5:H5"/>
    <mergeCell ref="J5:L5"/>
    <mergeCell ref="A47:L47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6F15-70B5-42E0-BB45-462BE421F2D2}">
  <dimension ref="A1:N27"/>
  <sheetViews>
    <sheetView topLeftCell="A28" zoomScaleNormal="110" zoomScaleSheetLayoutView="90" workbookViewId="0">
      <selection activeCell="B24" sqref="B24"/>
    </sheetView>
  </sheetViews>
  <sheetFormatPr defaultColWidth="10.54296875" defaultRowHeight="21.75" customHeight="1"/>
  <cols>
    <col min="1" max="1" width="1.81640625" style="13" customWidth="1"/>
    <col min="2" max="2" width="48.54296875" style="13" customWidth="1"/>
    <col min="3" max="3" width="6.1796875" style="51" customWidth="1"/>
    <col min="4" max="4" width="11.1796875" style="16" customWidth="1"/>
    <col min="5" max="5" width="1" style="16" customWidth="1"/>
    <col min="6" max="6" width="12.1796875" style="16" customWidth="1"/>
    <col min="7" max="7" width="1" style="16" customWidth="1"/>
    <col min="8" max="8" width="11.81640625" style="51" customWidth="1"/>
    <col min="9" max="9" width="1" style="51" customWidth="1"/>
    <col min="10" max="10" width="12" style="51" customWidth="1"/>
    <col min="11" max="11" width="1" style="51" customWidth="1"/>
    <col min="12" max="12" width="12.453125" style="51" customWidth="1"/>
    <col min="13" max="13" width="1" style="51" customWidth="1"/>
    <col min="14" max="14" width="11.453125" style="16" customWidth="1"/>
    <col min="15" max="227" width="10.54296875" style="13"/>
    <col min="228" max="228" width="2" style="13" customWidth="1"/>
    <col min="229" max="229" width="68.1796875" style="13" customWidth="1"/>
    <col min="230" max="230" width="9" style="13" customWidth="1"/>
    <col min="231" max="231" width="0.81640625" style="13" customWidth="1"/>
    <col min="232" max="232" width="13.54296875" style="13" customWidth="1"/>
    <col min="233" max="233" width="0.81640625" style="13" customWidth="1"/>
    <col min="234" max="234" width="15.1796875" style="13" customWidth="1"/>
    <col min="235" max="235" width="0.81640625" style="13" customWidth="1"/>
    <col min="236" max="236" width="14.54296875" style="13" customWidth="1"/>
    <col min="237" max="237" width="11.453125" style="13" bestFit="1" customWidth="1"/>
    <col min="238" max="483" width="10.54296875" style="13"/>
    <col min="484" max="484" width="2" style="13" customWidth="1"/>
    <col min="485" max="485" width="68.1796875" style="13" customWidth="1"/>
    <col min="486" max="486" width="9" style="13" customWidth="1"/>
    <col min="487" max="487" width="0.81640625" style="13" customWidth="1"/>
    <col min="488" max="488" width="13.54296875" style="13" customWidth="1"/>
    <col min="489" max="489" width="0.81640625" style="13" customWidth="1"/>
    <col min="490" max="490" width="15.1796875" style="13" customWidth="1"/>
    <col min="491" max="491" width="0.81640625" style="13" customWidth="1"/>
    <col min="492" max="492" width="14.54296875" style="13" customWidth="1"/>
    <col min="493" max="493" width="11.453125" style="13" bestFit="1" customWidth="1"/>
    <col min="494" max="739" width="10.54296875" style="13"/>
    <col min="740" max="740" width="2" style="13" customWidth="1"/>
    <col min="741" max="741" width="68.1796875" style="13" customWidth="1"/>
    <col min="742" max="742" width="9" style="13" customWidth="1"/>
    <col min="743" max="743" width="0.81640625" style="13" customWidth="1"/>
    <col min="744" max="744" width="13.54296875" style="13" customWidth="1"/>
    <col min="745" max="745" width="0.81640625" style="13" customWidth="1"/>
    <col min="746" max="746" width="15.1796875" style="13" customWidth="1"/>
    <col min="747" max="747" width="0.81640625" style="13" customWidth="1"/>
    <col min="748" max="748" width="14.54296875" style="13" customWidth="1"/>
    <col min="749" max="749" width="11.453125" style="13" bestFit="1" customWidth="1"/>
    <col min="750" max="995" width="10.54296875" style="13"/>
    <col min="996" max="996" width="2" style="13" customWidth="1"/>
    <col min="997" max="997" width="68.1796875" style="13" customWidth="1"/>
    <col min="998" max="998" width="9" style="13" customWidth="1"/>
    <col min="999" max="999" width="0.81640625" style="13" customWidth="1"/>
    <col min="1000" max="1000" width="13.54296875" style="13" customWidth="1"/>
    <col min="1001" max="1001" width="0.81640625" style="13" customWidth="1"/>
    <col min="1002" max="1002" width="15.1796875" style="13" customWidth="1"/>
    <col min="1003" max="1003" width="0.81640625" style="13" customWidth="1"/>
    <col min="1004" max="1004" width="14.54296875" style="13" customWidth="1"/>
    <col min="1005" max="1005" width="11.453125" style="13" bestFit="1" customWidth="1"/>
    <col min="1006" max="1251" width="10.54296875" style="13"/>
    <col min="1252" max="1252" width="2" style="13" customWidth="1"/>
    <col min="1253" max="1253" width="68.1796875" style="13" customWidth="1"/>
    <col min="1254" max="1254" width="9" style="13" customWidth="1"/>
    <col min="1255" max="1255" width="0.81640625" style="13" customWidth="1"/>
    <col min="1256" max="1256" width="13.54296875" style="13" customWidth="1"/>
    <col min="1257" max="1257" width="0.81640625" style="13" customWidth="1"/>
    <col min="1258" max="1258" width="15.1796875" style="13" customWidth="1"/>
    <col min="1259" max="1259" width="0.81640625" style="13" customWidth="1"/>
    <col min="1260" max="1260" width="14.54296875" style="13" customWidth="1"/>
    <col min="1261" max="1261" width="11.453125" style="13" bestFit="1" customWidth="1"/>
    <col min="1262" max="1507" width="10.54296875" style="13"/>
    <col min="1508" max="1508" width="2" style="13" customWidth="1"/>
    <col min="1509" max="1509" width="68.1796875" style="13" customWidth="1"/>
    <col min="1510" max="1510" width="9" style="13" customWidth="1"/>
    <col min="1511" max="1511" width="0.81640625" style="13" customWidth="1"/>
    <col min="1512" max="1512" width="13.54296875" style="13" customWidth="1"/>
    <col min="1513" max="1513" width="0.81640625" style="13" customWidth="1"/>
    <col min="1514" max="1514" width="15.1796875" style="13" customWidth="1"/>
    <col min="1515" max="1515" width="0.81640625" style="13" customWidth="1"/>
    <col min="1516" max="1516" width="14.54296875" style="13" customWidth="1"/>
    <col min="1517" max="1517" width="11.453125" style="13" bestFit="1" customWidth="1"/>
    <col min="1518" max="1763" width="10.54296875" style="13"/>
    <col min="1764" max="1764" width="2" style="13" customWidth="1"/>
    <col min="1765" max="1765" width="68.1796875" style="13" customWidth="1"/>
    <col min="1766" max="1766" width="9" style="13" customWidth="1"/>
    <col min="1767" max="1767" width="0.81640625" style="13" customWidth="1"/>
    <col min="1768" max="1768" width="13.54296875" style="13" customWidth="1"/>
    <col min="1769" max="1769" width="0.81640625" style="13" customWidth="1"/>
    <col min="1770" max="1770" width="15.1796875" style="13" customWidth="1"/>
    <col min="1771" max="1771" width="0.81640625" style="13" customWidth="1"/>
    <col min="1772" max="1772" width="14.54296875" style="13" customWidth="1"/>
    <col min="1773" max="1773" width="11.453125" style="13" bestFit="1" customWidth="1"/>
    <col min="1774" max="2019" width="10.54296875" style="13"/>
    <col min="2020" max="2020" width="2" style="13" customWidth="1"/>
    <col min="2021" max="2021" width="68.1796875" style="13" customWidth="1"/>
    <col min="2022" max="2022" width="9" style="13" customWidth="1"/>
    <col min="2023" max="2023" width="0.81640625" style="13" customWidth="1"/>
    <col min="2024" max="2024" width="13.54296875" style="13" customWidth="1"/>
    <col min="2025" max="2025" width="0.81640625" style="13" customWidth="1"/>
    <col min="2026" max="2026" width="15.1796875" style="13" customWidth="1"/>
    <col min="2027" max="2027" width="0.81640625" style="13" customWidth="1"/>
    <col min="2028" max="2028" width="14.54296875" style="13" customWidth="1"/>
    <col min="2029" max="2029" width="11.453125" style="13" bestFit="1" customWidth="1"/>
    <col min="2030" max="2275" width="10.54296875" style="13"/>
    <col min="2276" max="2276" width="2" style="13" customWidth="1"/>
    <col min="2277" max="2277" width="68.1796875" style="13" customWidth="1"/>
    <col min="2278" max="2278" width="9" style="13" customWidth="1"/>
    <col min="2279" max="2279" width="0.81640625" style="13" customWidth="1"/>
    <col min="2280" max="2280" width="13.54296875" style="13" customWidth="1"/>
    <col min="2281" max="2281" width="0.81640625" style="13" customWidth="1"/>
    <col min="2282" max="2282" width="15.1796875" style="13" customWidth="1"/>
    <col min="2283" max="2283" width="0.81640625" style="13" customWidth="1"/>
    <col min="2284" max="2284" width="14.54296875" style="13" customWidth="1"/>
    <col min="2285" max="2285" width="11.453125" style="13" bestFit="1" customWidth="1"/>
    <col min="2286" max="2531" width="10.54296875" style="13"/>
    <col min="2532" max="2532" width="2" style="13" customWidth="1"/>
    <col min="2533" max="2533" width="68.1796875" style="13" customWidth="1"/>
    <col min="2534" max="2534" width="9" style="13" customWidth="1"/>
    <col min="2535" max="2535" width="0.81640625" style="13" customWidth="1"/>
    <col min="2536" max="2536" width="13.54296875" style="13" customWidth="1"/>
    <col min="2537" max="2537" width="0.81640625" style="13" customWidth="1"/>
    <col min="2538" max="2538" width="15.1796875" style="13" customWidth="1"/>
    <col min="2539" max="2539" width="0.81640625" style="13" customWidth="1"/>
    <col min="2540" max="2540" width="14.54296875" style="13" customWidth="1"/>
    <col min="2541" max="2541" width="11.453125" style="13" bestFit="1" customWidth="1"/>
    <col min="2542" max="2787" width="10.54296875" style="13"/>
    <col min="2788" max="2788" width="2" style="13" customWidth="1"/>
    <col min="2789" max="2789" width="68.1796875" style="13" customWidth="1"/>
    <col min="2790" max="2790" width="9" style="13" customWidth="1"/>
    <col min="2791" max="2791" width="0.81640625" style="13" customWidth="1"/>
    <col min="2792" max="2792" width="13.54296875" style="13" customWidth="1"/>
    <col min="2793" max="2793" width="0.81640625" style="13" customWidth="1"/>
    <col min="2794" max="2794" width="15.1796875" style="13" customWidth="1"/>
    <col min="2795" max="2795" width="0.81640625" style="13" customWidth="1"/>
    <col min="2796" max="2796" width="14.54296875" style="13" customWidth="1"/>
    <col min="2797" max="2797" width="11.453125" style="13" bestFit="1" customWidth="1"/>
    <col min="2798" max="3043" width="10.54296875" style="13"/>
    <col min="3044" max="3044" width="2" style="13" customWidth="1"/>
    <col min="3045" max="3045" width="68.1796875" style="13" customWidth="1"/>
    <col min="3046" max="3046" width="9" style="13" customWidth="1"/>
    <col min="3047" max="3047" width="0.81640625" style="13" customWidth="1"/>
    <col min="3048" max="3048" width="13.54296875" style="13" customWidth="1"/>
    <col min="3049" max="3049" width="0.81640625" style="13" customWidth="1"/>
    <col min="3050" max="3050" width="15.1796875" style="13" customWidth="1"/>
    <col min="3051" max="3051" width="0.81640625" style="13" customWidth="1"/>
    <col min="3052" max="3052" width="14.54296875" style="13" customWidth="1"/>
    <col min="3053" max="3053" width="11.453125" style="13" bestFit="1" customWidth="1"/>
    <col min="3054" max="3299" width="10.54296875" style="13"/>
    <col min="3300" max="3300" width="2" style="13" customWidth="1"/>
    <col min="3301" max="3301" width="68.1796875" style="13" customWidth="1"/>
    <col min="3302" max="3302" width="9" style="13" customWidth="1"/>
    <col min="3303" max="3303" width="0.81640625" style="13" customWidth="1"/>
    <col min="3304" max="3304" width="13.54296875" style="13" customWidth="1"/>
    <col min="3305" max="3305" width="0.81640625" style="13" customWidth="1"/>
    <col min="3306" max="3306" width="15.1796875" style="13" customWidth="1"/>
    <col min="3307" max="3307" width="0.81640625" style="13" customWidth="1"/>
    <col min="3308" max="3308" width="14.54296875" style="13" customWidth="1"/>
    <col min="3309" max="3309" width="11.453125" style="13" bestFit="1" customWidth="1"/>
    <col min="3310" max="3555" width="10.54296875" style="13"/>
    <col min="3556" max="3556" width="2" style="13" customWidth="1"/>
    <col min="3557" max="3557" width="68.1796875" style="13" customWidth="1"/>
    <col min="3558" max="3558" width="9" style="13" customWidth="1"/>
    <col min="3559" max="3559" width="0.81640625" style="13" customWidth="1"/>
    <col min="3560" max="3560" width="13.54296875" style="13" customWidth="1"/>
    <col min="3561" max="3561" width="0.81640625" style="13" customWidth="1"/>
    <col min="3562" max="3562" width="15.1796875" style="13" customWidth="1"/>
    <col min="3563" max="3563" width="0.81640625" style="13" customWidth="1"/>
    <col min="3564" max="3564" width="14.54296875" style="13" customWidth="1"/>
    <col min="3565" max="3565" width="11.453125" style="13" bestFit="1" customWidth="1"/>
    <col min="3566" max="3811" width="10.54296875" style="13"/>
    <col min="3812" max="3812" width="2" style="13" customWidth="1"/>
    <col min="3813" max="3813" width="68.1796875" style="13" customWidth="1"/>
    <col min="3814" max="3814" width="9" style="13" customWidth="1"/>
    <col min="3815" max="3815" width="0.81640625" style="13" customWidth="1"/>
    <col min="3816" max="3816" width="13.54296875" style="13" customWidth="1"/>
    <col min="3817" max="3817" width="0.81640625" style="13" customWidth="1"/>
    <col min="3818" max="3818" width="15.1796875" style="13" customWidth="1"/>
    <col min="3819" max="3819" width="0.81640625" style="13" customWidth="1"/>
    <col min="3820" max="3820" width="14.54296875" style="13" customWidth="1"/>
    <col min="3821" max="3821" width="11.453125" style="13" bestFit="1" customWidth="1"/>
    <col min="3822" max="4067" width="10.54296875" style="13"/>
    <col min="4068" max="4068" width="2" style="13" customWidth="1"/>
    <col min="4069" max="4069" width="68.1796875" style="13" customWidth="1"/>
    <col min="4070" max="4070" width="9" style="13" customWidth="1"/>
    <col min="4071" max="4071" width="0.81640625" style="13" customWidth="1"/>
    <col min="4072" max="4072" width="13.54296875" style="13" customWidth="1"/>
    <col min="4073" max="4073" width="0.81640625" style="13" customWidth="1"/>
    <col min="4074" max="4074" width="15.1796875" style="13" customWidth="1"/>
    <col min="4075" max="4075" width="0.81640625" style="13" customWidth="1"/>
    <col min="4076" max="4076" width="14.54296875" style="13" customWidth="1"/>
    <col min="4077" max="4077" width="11.453125" style="13" bestFit="1" customWidth="1"/>
    <col min="4078" max="4323" width="10.54296875" style="13"/>
    <col min="4324" max="4324" width="2" style="13" customWidth="1"/>
    <col min="4325" max="4325" width="68.1796875" style="13" customWidth="1"/>
    <col min="4326" max="4326" width="9" style="13" customWidth="1"/>
    <col min="4327" max="4327" width="0.81640625" style="13" customWidth="1"/>
    <col min="4328" max="4328" width="13.54296875" style="13" customWidth="1"/>
    <col min="4329" max="4329" width="0.81640625" style="13" customWidth="1"/>
    <col min="4330" max="4330" width="15.1796875" style="13" customWidth="1"/>
    <col min="4331" max="4331" width="0.81640625" style="13" customWidth="1"/>
    <col min="4332" max="4332" width="14.54296875" style="13" customWidth="1"/>
    <col min="4333" max="4333" width="11.453125" style="13" bestFit="1" customWidth="1"/>
    <col min="4334" max="4579" width="10.54296875" style="13"/>
    <col min="4580" max="4580" width="2" style="13" customWidth="1"/>
    <col min="4581" max="4581" width="68.1796875" style="13" customWidth="1"/>
    <col min="4582" max="4582" width="9" style="13" customWidth="1"/>
    <col min="4583" max="4583" width="0.81640625" style="13" customWidth="1"/>
    <col min="4584" max="4584" width="13.54296875" style="13" customWidth="1"/>
    <col min="4585" max="4585" width="0.81640625" style="13" customWidth="1"/>
    <col min="4586" max="4586" width="15.1796875" style="13" customWidth="1"/>
    <col min="4587" max="4587" width="0.81640625" style="13" customWidth="1"/>
    <col min="4588" max="4588" width="14.54296875" style="13" customWidth="1"/>
    <col min="4589" max="4589" width="11.453125" style="13" bestFit="1" customWidth="1"/>
    <col min="4590" max="4835" width="10.54296875" style="13"/>
    <col min="4836" max="4836" width="2" style="13" customWidth="1"/>
    <col min="4837" max="4837" width="68.1796875" style="13" customWidth="1"/>
    <col min="4838" max="4838" width="9" style="13" customWidth="1"/>
    <col min="4839" max="4839" width="0.81640625" style="13" customWidth="1"/>
    <col min="4840" max="4840" width="13.54296875" style="13" customWidth="1"/>
    <col min="4841" max="4841" width="0.81640625" style="13" customWidth="1"/>
    <col min="4842" max="4842" width="15.1796875" style="13" customWidth="1"/>
    <col min="4843" max="4843" width="0.81640625" style="13" customWidth="1"/>
    <col min="4844" max="4844" width="14.54296875" style="13" customWidth="1"/>
    <col min="4845" max="4845" width="11.453125" style="13" bestFit="1" customWidth="1"/>
    <col min="4846" max="5091" width="10.54296875" style="13"/>
    <col min="5092" max="5092" width="2" style="13" customWidth="1"/>
    <col min="5093" max="5093" width="68.1796875" style="13" customWidth="1"/>
    <col min="5094" max="5094" width="9" style="13" customWidth="1"/>
    <col min="5095" max="5095" width="0.81640625" style="13" customWidth="1"/>
    <col min="5096" max="5096" width="13.54296875" style="13" customWidth="1"/>
    <col min="5097" max="5097" width="0.81640625" style="13" customWidth="1"/>
    <col min="5098" max="5098" width="15.1796875" style="13" customWidth="1"/>
    <col min="5099" max="5099" width="0.81640625" style="13" customWidth="1"/>
    <col min="5100" max="5100" width="14.54296875" style="13" customWidth="1"/>
    <col min="5101" max="5101" width="11.453125" style="13" bestFit="1" customWidth="1"/>
    <col min="5102" max="5347" width="10.54296875" style="13"/>
    <col min="5348" max="5348" width="2" style="13" customWidth="1"/>
    <col min="5349" max="5349" width="68.1796875" style="13" customWidth="1"/>
    <col min="5350" max="5350" width="9" style="13" customWidth="1"/>
    <col min="5351" max="5351" width="0.81640625" style="13" customWidth="1"/>
    <col min="5352" max="5352" width="13.54296875" style="13" customWidth="1"/>
    <col min="5353" max="5353" width="0.81640625" style="13" customWidth="1"/>
    <col min="5354" max="5354" width="15.1796875" style="13" customWidth="1"/>
    <col min="5355" max="5355" width="0.81640625" style="13" customWidth="1"/>
    <col min="5356" max="5356" width="14.54296875" style="13" customWidth="1"/>
    <col min="5357" max="5357" width="11.453125" style="13" bestFit="1" customWidth="1"/>
    <col min="5358" max="5603" width="10.54296875" style="13"/>
    <col min="5604" max="5604" width="2" style="13" customWidth="1"/>
    <col min="5605" max="5605" width="68.1796875" style="13" customWidth="1"/>
    <col min="5606" max="5606" width="9" style="13" customWidth="1"/>
    <col min="5607" max="5607" width="0.81640625" style="13" customWidth="1"/>
    <col min="5608" max="5608" width="13.54296875" style="13" customWidth="1"/>
    <col min="5609" max="5609" width="0.81640625" style="13" customWidth="1"/>
    <col min="5610" max="5610" width="15.1796875" style="13" customWidth="1"/>
    <col min="5611" max="5611" width="0.81640625" style="13" customWidth="1"/>
    <col min="5612" max="5612" width="14.54296875" style="13" customWidth="1"/>
    <col min="5613" max="5613" width="11.453125" style="13" bestFit="1" customWidth="1"/>
    <col min="5614" max="5859" width="10.54296875" style="13"/>
    <col min="5860" max="5860" width="2" style="13" customWidth="1"/>
    <col min="5861" max="5861" width="68.1796875" style="13" customWidth="1"/>
    <col min="5862" max="5862" width="9" style="13" customWidth="1"/>
    <col min="5863" max="5863" width="0.81640625" style="13" customWidth="1"/>
    <col min="5864" max="5864" width="13.54296875" style="13" customWidth="1"/>
    <col min="5865" max="5865" width="0.81640625" style="13" customWidth="1"/>
    <col min="5866" max="5866" width="15.1796875" style="13" customWidth="1"/>
    <col min="5867" max="5867" width="0.81640625" style="13" customWidth="1"/>
    <col min="5868" max="5868" width="14.54296875" style="13" customWidth="1"/>
    <col min="5869" max="5869" width="11.453125" style="13" bestFit="1" customWidth="1"/>
    <col min="5870" max="6115" width="10.54296875" style="13"/>
    <col min="6116" max="6116" width="2" style="13" customWidth="1"/>
    <col min="6117" max="6117" width="68.1796875" style="13" customWidth="1"/>
    <col min="6118" max="6118" width="9" style="13" customWidth="1"/>
    <col min="6119" max="6119" width="0.81640625" style="13" customWidth="1"/>
    <col min="6120" max="6120" width="13.54296875" style="13" customWidth="1"/>
    <col min="6121" max="6121" width="0.81640625" style="13" customWidth="1"/>
    <col min="6122" max="6122" width="15.1796875" style="13" customWidth="1"/>
    <col min="6123" max="6123" width="0.81640625" style="13" customWidth="1"/>
    <col min="6124" max="6124" width="14.54296875" style="13" customWidth="1"/>
    <col min="6125" max="6125" width="11.453125" style="13" bestFit="1" customWidth="1"/>
    <col min="6126" max="6371" width="10.54296875" style="13"/>
    <col min="6372" max="6372" width="2" style="13" customWidth="1"/>
    <col min="6373" max="6373" width="68.1796875" style="13" customWidth="1"/>
    <col min="6374" max="6374" width="9" style="13" customWidth="1"/>
    <col min="6375" max="6375" width="0.81640625" style="13" customWidth="1"/>
    <col min="6376" max="6376" width="13.54296875" style="13" customWidth="1"/>
    <col min="6377" max="6377" width="0.81640625" style="13" customWidth="1"/>
    <col min="6378" max="6378" width="15.1796875" style="13" customWidth="1"/>
    <col min="6379" max="6379" width="0.81640625" style="13" customWidth="1"/>
    <col min="6380" max="6380" width="14.54296875" style="13" customWidth="1"/>
    <col min="6381" max="6381" width="11.453125" style="13" bestFit="1" customWidth="1"/>
    <col min="6382" max="6627" width="10.54296875" style="13"/>
    <col min="6628" max="6628" width="2" style="13" customWidth="1"/>
    <col min="6629" max="6629" width="68.1796875" style="13" customWidth="1"/>
    <col min="6630" max="6630" width="9" style="13" customWidth="1"/>
    <col min="6631" max="6631" width="0.81640625" style="13" customWidth="1"/>
    <col min="6632" max="6632" width="13.54296875" style="13" customWidth="1"/>
    <col min="6633" max="6633" width="0.81640625" style="13" customWidth="1"/>
    <col min="6634" max="6634" width="15.1796875" style="13" customWidth="1"/>
    <col min="6635" max="6635" width="0.81640625" style="13" customWidth="1"/>
    <col min="6636" max="6636" width="14.54296875" style="13" customWidth="1"/>
    <col min="6637" max="6637" width="11.453125" style="13" bestFit="1" customWidth="1"/>
    <col min="6638" max="6883" width="10.54296875" style="13"/>
    <col min="6884" max="6884" width="2" style="13" customWidth="1"/>
    <col min="6885" max="6885" width="68.1796875" style="13" customWidth="1"/>
    <col min="6886" max="6886" width="9" style="13" customWidth="1"/>
    <col min="6887" max="6887" width="0.81640625" style="13" customWidth="1"/>
    <col min="6888" max="6888" width="13.54296875" style="13" customWidth="1"/>
    <col min="6889" max="6889" width="0.81640625" style="13" customWidth="1"/>
    <col min="6890" max="6890" width="15.1796875" style="13" customWidth="1"/>
    <col min="6891" max="6891" width="0.81640625" style="13" customWidth="1"/>
    <col min="6892" max="6892" width="14.54296875" style="13" customWidth="1"/>
    <col min="6893" max="6893" width="11.453125" style="13" bestFit="1" customWidth="1"/>
    <col min="6894" max="7139" width="10.54296875" style="13"/>
    <col min="7140" max="7140" width="2" style="13" customWidth="1"/>
    <col min="7141" max="7141" width="68.1796875" style="13" customWidth="1"/>
    <col min="7142" max="7142" width="9" style="13" customWidth="1"/>
    <col min="7143" max="7143" width="0.81640625" style="13" customWidth="1"/>
    <col min="7144" max="7144" width="13.54296875" style="13" customWidth="1"/>
    <col min="7145" max="7145" width="0.81640625" style="13" customWidth="1"/>
    <col min="7146" max="7146" width="15.1796875" style="13" customWidth="1"/>
    <col min="7147" max="7147" width="0.81640625" style="13" customWidth="1"/>
    <col min="7148" max="7148" width="14.54296875" style="13" customWidth="1"/>
    <col min="7149" max="7149" width="11.453125" style="13" bestFit="1" customWidth="1"/>
    <col min="7150" max="7395" width="10.54296875" style="13"/>
    <col min="7396" max="7396" width="2" style="13" customWidth="1"/>
    <col min="7397" max="7397" width="68.1796875" style="13" customWidth="1"/>
    <col min="7398" max="7398" width="9" style="13" customWidth="1"/>
    <col min="7399" max="7399" width="0.81640625" style="13" customWidth="1"/>
    <col min="7400" max="7400" width="13.54296875" style="13" customWidth="1"/>
    <col min="7401" max="7401" width="0.81640625" style="13" customWidth="1"/>
    <col min="7402" max="7402" width="15.1796875" style="13" customWidth="1"/>
    <col min="7403" max="7403" width="0.81640625" style="13" customWidth="1"/>
    <col min="7404" max="7404" width="14.54296875" style="13" customWidth="1"/>
    <col min="7405" max="7405" width="11.453125" style="13" bestFit="1" customWidth="1"/>
    <col min="7406" max="7651" width="10.54296875" style="13"/>
    <col min="7652" max="7652" width="2" style="13" customWidth="1"/>
    <col min="7653" max="7653" width="68.1796875" style="13" customWidth="1"/>
    <col min="7654" max="7654" width="9" style="13" customWidth="1"/>
    <col min="7655" max="7655" width="0.81640625" style="13" customWidth="1"/>
    <col min="7656" max="7656" width="13.54296875" style="13" customWidth="1"/>
    <col min="7657" max="7657" width="0.81640625" style="13" customWidth="1"/>
    <col min="7658" max="7658" width="15.1796875" style="13" customWidth="1"/>
    <col min="7659" max="7659" width="0.81640625" style="13" customWidth="1"/>
    <col min="7660" max="7660" width="14.54296875" style="13" customWidth="1"/>
    <col min="7661" max="7661" width="11.453125" style="13" bestFit="1" customWidth="1"/>
    <col min="7662" max="7907" width="10.54296875" style="13"/>
    <col min="7908" max="7908" width="2" style="13" customWidth="1"/>
    <col min="7909" max="7909" width="68.1796875" style="13" customWidth="1"/>
    <col min="7910" max="7910" width="9" style="13" customWidth="1"/>
    <col min="7911" max="7911" width="0.81640625" style="13" customWidth="1"/>
    <col min="7912" max="7912" width="13.54296875" style="13" customWidth="1"/>
    <col min="7913" max="7913" width="0.81640625" style="13" customWidth="1"/>
    <col min="7914" max="7914" width="15.1796875" style="13" customWidth="1"/>
    <col min="7915" max="7915" width="0.81640625" style="13" customWidth="1"/>
    <col min="7916" max="7916" width="14.54296875" style="13" customWidth="1"/>
    <col min="7917" max="7917" width="11.453125" style="13" bestFit="1" customWidth="1"/>
    <col min="7918" max="8163" width="10.54296875" style="13"/>
    <col min="8164" max="8164" width="2" style="13" customWidth="1"/>
    <col min="8165" max="8165" width="68.1796875" style="13" customWidth="1"/>
    <col min="8166" max="8166" width="9" style="13" customWidth="1"/>
    <col min="8167" max="8167" width="0.81640625" style="13" customWidth="1"/>
    <col min="8168" max="8168" width="13.54296875" style="13" customWidth="1"/>
    <col min="8169" max="8169" width="0.81640625" style="13" customWidth="1"/>
    <col min="8170" max="8170" width="15.1796875" style="13" customWidth="1"/>
    <col min="8171" max="8171" width="0.81640625" style="13" customWidth="1"/>
    <col min="8172" max="8172" width="14.54296875" style="13" customWidth="1"/>
    <col min="8173" max="8173" width="11.453125" style="13" bestFit="1" customWidth="1"/>
    <col min="8174" max="8419" width="10.54296875" style="13"/>
    <col min="8420" max="8420" width="2" style="13" customWidth="1"/>
    <col min="8421" max="8421" width="68.1796875" style="13" customWidth="1"/>
    <col min="8422" max="8422" width="9" style="13" customWidth="1"/>
    <col min="8423" max="8423" width="0.81640625" style="13" customWidth="1"/>
    <col min="8424" max="8424" width="13.54296875" style="13" customWidth="1"/>
    <col min="8425" max="8425" width="0.81640625" style="13" customWidth="1"/>
    <col min="8426" max="8426" width="15.1796875" style="13" customWidth="1"/>
    <col min="8427" max="8427" width="0.81640625" style="13" customWidth="1"/>
    <col min="8428" max="8428" width="14.54296875" style="13" customWidth="1"/>
    <col min="8429" max="8429" width="11.453125" style="13" bestFit="1" customWidth="1"/>
    <col min="8430" max="8675" width="10.54296875" style="13"/>
    <col min="8676" max="8676" width="2" style="13" customWidth="1"/>
    <col min="8677" max="8677" width="68.1796875" style="13" customWidth="1"/>
    <col min="8678" max="8678" width="9" style="13" customWidth="1"/>
    <col min="8679" max="8679" width="0.81640625" style="13" customWidth="1"/>
    <col min="8680" max="8680" width="13.54296875" style="13" customWidth="1"/>
    <col min="8681" max="8681" width="0.81640625" style="13" customWidth="1"/>
    <col min="8682" max="8682" width="15.1796875" style="13" customWidth="1"/>
    <col min="8683" max="8683" width="0.81640625" style="13" customWidth="1"/>
    <col min="8684" max="8684" width="14.54296875" style="13" customWidth="1"/>
    <col min="8685" max="8685" width="11.453125" style="13" bestFit="1" customWidth="1"/>
    <col min="8686" max="8931" width="10.54296875" style="13"/>
    <col min="8932" max="8932" width="2" style="13" customWidth="1"/>
    <col min="8933" max="8933" width="68.1796875" style="13" customWidth="1"/>
    <col min="8934" max="8934" width="9" style="13" customWidth="1"/>
    <col min="8935" max="8935" width="0.81640625" style="13" customWidth="1"/>
    <col min="8936" max="8936" width="13.54296875" style="13" customWidth="1"/>
    <col min="8937" max="8937" width="0.81640625" style="13" customWidth="1"/>
    <col min="8938" max="8938" width="15.1796875" style="13" customWidth="1"/>
    <col min="8939" max="8939" width="0.81640625" style="13" customWidth="1"/>
    <col min="8940" max="8940" width="14.54296875" style="13" customWidth="1"/>
    <col min="8941" max="8941" width="11.453125" style="13" bestFit="1" customWidth="1"/>
    <col min="8942" max="9187" width="10.54296875" style="13"/>
    <col min="9188" max="9188" width="2" style="13" customWidth="1"/>
    <col min="9189" max="9189" width="68.1796875" style="13" customWidth="1"/>
    <col min="9190" max="9190" width="9" style="13" customWidth="1"/>
    <col min="9191" max="9191" width="0.81640625" style="13" customWidth="1"/>
    <col min="9192" max="9192" width="13.54296875" style="13" customWidth="1"/>
    <col min="9193" max="9193" width="0.81640625" style="13" customWidth="1"/>
    <col min="9194" max="9194" width="15.1796875" style="13" customWidth="1"/>
    <col min="9195" max="9195" width="0.81640625" style="13" customWidth="1"/>
    <col min="9196" max="9196" width="14.54296875" style="13" customWidth="1"/>
    <col min="9197" max="9197" width="11.453125" style="13" bestFit="1" customWidth="1"/>
    <col min="9198" max="9443" width="10.54296875" style="13"/>
    <col min="9444" max="9444" width="2" style="13" customWidth="1"/>
    <col min="9445" max="9445" width="68.1796875" style="13" customWidth="1"/>
    <col min="9446" max="9446" width="9" style="13" customWidth="1"/>
    <col min="9447" max="9447" width="0.81640625" style="13" customWidth="1"/>
    <col min="9448" max="9448" width="13.54296875" style="13" customWidth="1"/>
    <col min="9449" max="9449" width="0.81640625" style="13" customWidth="1"/>
    <col min="9450" max="9450" width="15.1796875" style="13" customWidth="1"/>
    <col min="9451" max="9451" width="0.81640625" style="13" customWidth="1"/>
    <col min="9452" max="9452" width="14.54296875" style="13" customWidth="1"/>
    <col min="9453" max="9453" width="11.453125" style="13" bestFit="1" customWidth="1"/>
    <col min="9454" max="9699" width="10.54296875" style="13"/>
    <col min="9700" max="9700" width="2" style="13" customWidth="1"/>
    <col min="9701" max="9701" width="68.1796875" style="13" customWidth="1"/>
    <col min="9702" max="9702" width="9" style="13" customWidth="1"/>
    <col min="9703" max="9703" width="0.81640625" style="13" customWidth="1"/>
    <col min="9704" max="9704" width="13.54296875" style="13" customWidth="1"/>
    <col min="9705" max="9705" width="0.81640625" style="13" customWidth="1"/>
    <col min="9706" max="9706" width="15.1796875" style="13" customWidth="1"/>
    <col min="9707" max="9707" width="0.81640625" style="13" customWidth="1"/>
    <col min="9708" max="9708" width="14.54296875" style="13" customWidth="1"/>
    <col min="9709" max="9709" width="11.453125" style="13" bestFit="1" customWidth="1"/>
    <col min="9710" max="9955" width="10.54296875" style="13"/>
    <col min="9956" max="9956" width="2" style="13" customWidth="1"/>
    <col min="9957" max="9957" width="68.1796875" style="13" customWidth="1"/>
    <col min="9958" max="9958" width="9" style="13" customWidth="1"/>
    <col min="9959" max="9959" width="0.81640625" style="13" customWidth="1"/>
    <col min="9960" max="9960" width="13.54296875" style="13" customWidth="1"/>
    <col min="9961" max="9961" width="0.81640625" style="13" customWidth="1"/>
    <col min="9962" max="9962" width="15.1796875" style="13" customWidth="1"/>
    <col min="9963" max="9963" width="0.81640625" style="13" customWidth="1"/>
    <col min="9964" max="9964" width="14.54296875" style="13" customWidth="1"/>
    <col min="9965" max="9965" width="11.453125" style="13" bestFit="1" customWidth="1"/>
    <col min="9966" max="10211" width="10.54296875" style="13"/>
    <col min="10212" max="10212" width="2" style="13" customWidth="1"/>
    <col min="10213" max="10213" width="68.1796875" style="13" customWidth="1"/>
    <col min="10214" max="10214" width="9" style="13" customWidth="1"/>
    <col min="10215" max="10215" width="0.81640625" style="13" customWidth="1"/>
    <col min="10216" max="10216" width="13.54296875" style="13" customWidth="1"/>
    <col min="10217" max="10217" width="0.81640625" style="13" customWidth="1"/>
    <col min="10218" max="10218" width="15.1796875" style="13" customWidth="1"/>
    <col min="10219" max="10219" width="0.81640625" style="13" customWidth="1"/>
    <col min="10220" max="10220" width="14.54296875" style="13" customWidth="1"/>
    <col min="10221" max="10221" width="11.453125" style="13" bestFit="1" customWidth="1"/>
    <col min="10222" max="10467" width="10.54296875" style="13"/>
    <col min="10468" max="10468" width="2" style="13" customWidth="1"/>
    <col min="10469" max="10469" width="68.1796875" style="13" customWidth="1"/>
    <col min="10470" max="10470" width="9" style="13" customWidth="1"/>
    <col min="10471" max="10471" width="0.81640625" style="13" customWidth="1"/>
    <col min="10472" max="10472" width="13.54296875" style="13" customWidth="1"/>
    <col min="10473" max="10473" width="0.81640625" style="13" customWidth="1"/>
    <col min="10474" max="10474" width="15.1796875" style="13" customWidth="1"/>
    <col min="10475" max="10475" width="0.81640625" style="13" customWidth="1"/>
    <col min="10476" max="10476" width="14.54296875" style="13" customWidth="1"/>
    <col min="10477" max="10477" width="11.453125" style="13" bestFit="1" customWidth="1"/>
    <col min="10478" max="10723" width="10.54296875" style="13"/>
    <col min="10724" max="10724" width="2" style="13" customWidth="1"/>
    <col min="10725" max="10725" width="68.1796875" style="13" customWidth="1"/>
    <col min="10726" max="10726" width="9" style="13" customWidth="1"/>
    <col min="10727" max="10727" width="0.81640625" style="13" customWidth="1"/>
    <col min="10728" max="10728" width="13.54296875" style="13" customWidth="1"/>
    <col min="10729" max="10729" width="0.81640625" style="13" customWidth="1"/>
    <col min="10730" max="10730" width="15.1796875" style="13" customWidth="1"/>
    <col min="10731" max="10731" width="0.81640625" style="13" customWidth="1"/>
    <col min="10732" max="10732" width="14.54296875" style="13" customWidth="1"/>
    <col min="10733" max="10733" width="11.453125" style="13" bestFit="1" customWidth="1"/>
    <col min="10734" max="10979" width="10.54296875" style="13"/>
    <col min="10980" max="10980" width="2" style="13" customWidth="1"/>
    <col min="10981" max="10981" width="68.1796875" style="13" customWidth="1"/>
    <col min="10982" max="10982" width="9" style="13" customWidth="1"/>
    <col min="10983" max="10983" width="0.81640625" style="13" customWidth="1"/>
    <col min="10984" max="10984" width="13.54296875" style="13" customWidth="1"/>
    <col min="10985" max="10985" width="0.81640625" style="13" customWidth="1"/>
    <col min="10986" max="10986" width="15.1796875" style="13" customWidth="1"/>
    <col min="10987" max="10987" width="0.81640625" style="13" customWidth="1"/>
    <col min="10988" max="10988" width="14.54296875" style="13" customWidth="1"/>
    <col min="10989" max="10989" width="11.453125" style="13" bestFit="1" customWidth="1"/>
    <col min="10990" max="11235" width="10.54296875" style="13"/>
    <col min="11236" max="11236" width="2" style="13" customWidth="1"/>
    <col min="11237" max="11237" width="68.1796875" style="13" customWidth="1"/>
    <col min="11238" max="11238" width="9" style="13" customWidth="1"/>
    <col min="11239" max="11239" width="0.81640625" style="13" customWidth="1"/>
    <col min="11240" max="11240" width="13.54296875" style="13" customWidth="1"/>
    <col min="11241" max="11241" width="0.81640625" style="13" customWidth="1"/>
    <col min="11242" max="11242" width="15.1796875" style="13" customWidth="1"/>
    <col min="11243" max="11243" width="0.81640625" style="13" customWidth="1"/>
    <col min="11244" max="11244" width="14.54296875" style="13" customWidth="1"/>
    <col min="11245" max="11245" width="11.453125" style="13" bestFit="1" customWidth="1"/>
    <col min="11246" max="11491" width="10.54296875" style="13"/>
    <col min="11492" max="11492" width="2" style="13" customWidth="1"/>
    <col min="11493" max="11493" width="68.1796875" style="13" customWidth="1"/>
    <col min="11494" max="11494" width="9" style="13" customWidth="1"/>
    <col min="11495" max="11495" width="0.81640625" style="13" customWidth="1"/>
    <col min="11496" max="11496" width="13.54296875" style="13" customWidth="1"/>
    <col min="11497" max="11497" width="0.81640625" style="13" customWidth="1"/>
    <col min="11498" max="11498" width="15.1796875" style="13" customWidth="1"/>
    <col min="11499" max="11499" width="0.81640625" style="13" customWidth="1"/>
    <col min="11500" max="11500" width="14.54296875" style="13" customWidth="1"/>
    <col min="11501" max="11501" width="11.453125" style="13" bestFit="1" customWidth="1"/>
    <col min="11502" max="11747" width="10.54296875" style="13"/>
    <col min="11748" max="11748" width="2" style="13" customWidth="1"/>
    <col min="11749" max="11749" width="68.1796875" style="13" customWidth="1"/>
    <col min="11750" max="11750" width="9" style="13" customWidth="1"/>
    <col min="11751" max="11751" width="0.81640625" style="13" customWidth="1"/>
    <col min="11752" max="11752" width="13.54296875" style="13" customWidth="1"/>
    <col min="11753" max="11753" width="0.81640625" style="13" customWidth="1"/>
    <col min="11754" max="11754" width="15.1796875" style="13" customWidth="1"/>
    <col min="11755" max="11755" width="0.81640625" style="13" customWidth="1"/>
    <col min="11756" max="11756" width="14.54296875" style="13" customWidth="1"/>
    <col min="11757" max="11757" width="11.453125" style="13" bestFit="1" customWidth="1"/>
    <col min="11758" max="12003" width="10.54296875" style="13"/>
    <col min="12004" max="12004" width="2" style="13" customWidth="1"/>
    <col min="12005" max="12005" width="68.1796875" style="13" customWidth="1"/>
    <col min="12006" max="12006" width="9" style="13" customWidth="1"/>
    <col min="12007" max="12007" width="0.81640625" style="13" customWidth="1"/>
    <col min="12008" max="12008" width="13.54296875" style="13" customWidth="1"/>
    <col min="12009" max="12009" width="0.81640625" style="13" customWidth="1"/>
    <col min="12010" max="12010" width="15.1796875" style="13" customWidth="1"/>
    <col min="12011" max="12011" width="0.81640625" style="13" customWidth="1"/>
    <col min="12012" max="12012" width="14.54296875" style="13" customWidth="1"/>
    <col min="12013" max="12013" width="11.453125" style="13" bestFit="1" customWidth="1"/>
    <col min="12014" max="12259" width="10.54296875" style="13"/>
    <col min="12260" max="12260" width="2" style="13" customWidth="1"/>
    <col min="12261" max="12261" width="68.1796875" style="13" customWidth="1"/>
    <col min="12262" max="12262" width="9" style="13" customWidth="1"/>
    <col min="12263" max="12263" width="0.81640625" style="13" customWidth="1"/>
    <col min="12264" max="12264" width="13.54296875" style="13" customWidth="1"/>
    <col min="12265" max="12265" width="0.81640625" style="13" customWidth="1"/>
    <col min="12266" max="12266" width="15.1796875" style="13" customWidth="1"/>
    <col min="12267" max="12267" width="0.81640625" style="13" customWidth="1"/>
    <col min="12268" max="12268" width="14.54296875" style="13" customWidth="1"/>
    <col min="12269" max="12269" width="11.453125" style="13" bestFit="1" customWidth="1"/>
    <col min="12270" max="12515" width="10.54296875" style="13"/>
    <col min="12516" max="12516" width="2" style="13" customWidth="1"/>
    <col min="12517" max="12517" width="68.1796875" style="13" customWidth="1"/>
    <col min="12518" max="12518" width="9" style="13" customWidth="1"/>
    <col min="12519" max="12519" width="0.81640625" style="13" customWidth="1"/>
    <col min="12520" max="12520" width="13.54296875" style="13" customWidth="1"/>
    <col min="12521" max="12521" width="0.81640625" style="13" customWidth="1"/>
    <col min="12522" max="12522" width="15.1796875" style="13" customWidth="1"/>
    <col min="12523" max="12523" width="0.81640625" style="13" customWidth="1"/>
    <col min="12524" max="12524" width="14.54296875" style="13" customWidth="1"/>
    <col min="12525" max="12525" width="11.453125" style="13" bestFit="1" customWidth="1"/>
    <col min="12526" max="12771" width="10.54296875" style="13"/>
    <col min="12772" max="12772" width="2" style="13" customWidth="1"/>
    <col min="12773" max="12773" width="68.1796875" style="13" customWidth="1"/>
    <col min="12774" max="12774" width="9" style="13" customWidth="1"/>
    <col min="12775" max="12775" width="0.81640625" style="13" customWidth="1"/>
    <col min="12776" max="12776" width="13.54296875" style="13" customWidth="1"/>
    <col min="12777" max="12777" width="0.81640625" style="13" customWidth="1"/>
    <col min="12778" max="12778" width="15.1796875" style="13" customWidth="1"/>
    <col min="12779" max="12779" width="0.81640625" style="13" customWidth="1"/>
    <col min="12780" max="12780" width="14.54296875" style="13" customWidth="1"/>
    <col min="12781" max="12781" width="11.453125" style="13" bestFit="1" customWidth="1"/>
    <col min="12782" max="13027" width="10.54296875" style="13"/>
    <col min="13028" max="13028" width="2" style="13" customWidth="1"/>
    <col min="13029" max="13029" width="68.1796875" style="13" customWidth="1"/>
    <col min="13030" max="13030" width="9" style="13" customWidth="1"/>
    <col min="13031" max="13031" width="0.81640625" style="13" customWidth="1"/>
    <col min="13032" max="13032" width="13.54296875" style="13" customWidth="1"/>
    <col min="13033" max="13033" width="0.81640625" style="13" customWidth="1"/>
    <col min="13034" max="13034" width="15.1796875" style="13" customWidth="1"/>
    <col min="13035" max="13035" width="0.81640625" style="13" customWidth="1"/>
    <col min="13036" max="13036" width="14.54296875" style="13" customWidth="1"/>
    <col min="13037" max="13037" width="11.453125" style="13" bestFit="1" customWidth="1"/>
    <col min="13038" max="13283" width="10.54296875" style="13"/>
    <col min="13284" max="13284" width="2" style="13" customWidth="1"/>
    <col min="13285" max="13285" width="68.1796875" style="13" customWidth="1"/>
    <col min="13286" max="13286" width="9" style="13" customWidth="1"/>
    <col min="13287" max="13287" width="0.81640625" style="13" customWidth="1"/>
    <col min="13288" max="13288" width="13.54296875" style="13" customWidth="1"/>
    <col min="13289" max="13289" width="0.81640625" style="13" customWidth="1"/>
    <col min="13290" max="13290" width="15.1796875" style="13" customWidth="1"/>
    <col min="13291" max="13291" width="0.81640625" style="13" customWidth="1"/>
    <col min="13292" max="13292" width="14.54296875" style="13" customWidth="1"/>
    <col min="13293" max="13293" width="11.453125" style="13" bestFit="1" customWidth="1"/>
    <col min="13294" max="13539" width="10.54296875" style="13"/>
    <col min="13540" max="13540" width="2" style="13" customWidth="1"/>
    <col min="13541" max="13541" width="68.1796875" style="13" customWidth="1"/>
    <col min="13542" max="13542" width="9" style="13" customWidth="1"/>
    <col min="13543" max="13543" width="0.81640625" style="13" customWidth="1"/>
    <col min="13544" max="13544" width="13.54296875" style="13" customWidth="1"/>
    <col min="13545" max="13545" width="0.81640625" style="13" customWidth="1"/>
    <col min="13546" max="13546" width="15.1796875" style="13" customWidth="1"/>
    <col min="13547" max="13547" width="0.81640625" style="13" customWidth="1"/>
    <col min="13548" max="13548" width="14.54296875" style="13" customWidth="1"/>
    <col min="13549" max="13549" width="11.453125" style="13" bestFit="1" customWidth="1"/>
    <col min="13550" max="13795" width="10.54296875" style="13"/>
    <col min="13796" max="13796" width="2" style="13" customWidth="1"/>
    <col min="13797" max="13797" width="68.1796875" style="13" customWidth="1"/>
    <col min="13798" max="13798" width="9" style="13" customWidth="1"/>
    <col min="13799" max="13799" width="0.81640625" style="13" customWidth="1"/>
    <col min="13800" max="13800" width="13.54296875" style="13" customWidth="1"/>
    <col min="13801" max="13801" width="0.81640625" style="13" customWidth="1"/>
    <col min="13802" max="13802" width="15.1796875" style="13" customWidth="1"/>
    <col min="13803" max="13803" width="0.81640625" style="13" customWidth="1"/>
    <col min="13804" max="13804" width="14.54296875" style="13" customWidth="1"/>
    <col min="13805" max="13805" width="11.453125" style="13" bestFit="1" customWidth="1"/>
    <col min="13806" max="14051" width="10.54296875" style="13"/>
    <col min="14052" max="14052" width="2" style="13" customWidth="1"/>
    <col min="14053" max="14053" width="68.1796875" style="13" customWidth="1"/>
    <col min="14054" max="14054" width="9" style="13" customWidth="1"/>
    <col min="14055" max="14055" width="0.81640625" style="13" customWidth="1"/>
    <col min="14056" max="14056" width="13.54296875" style="13" customWidth="1"/>
    <col min="14057" max="14057" width="0.81640625" style="13" customWidth="1"/>
    <col min="14058" max="14058" width="15.1796875" style="13" customWidth="1"/>
    <col min="14059" max="14059" width="0.81640625" style="13" customWidth="1"/>
    <col min="14060" max="14060" width="14.54296875" style="13" customWidth="1"/>
    <col min="14061" max="14061" width="11.453125" style="13" bestFit="1" customWidth="1"/>
    <col min="14062" max="14307" width="10.54296875" style="13"/>
    <col min="14308" max="14308" width="2" style="13" customWidth="1"/>
    <col min="14309" max="14309" width="68.1796875" style="13" customWidth="1"/>
    <col min="14310" max="14310" width="9" style="13" customWidth="1"/>
    <col min="14311" max="14311" width="0.81640625" style="13" customWidth="1"/>
    <col min="14312" max="14312" width="13.54296875" style="13" customWidth="1"/>
    <col min="14313" max="14313" width="0.81640625" style="13" customWidth="1"/>
    <col min="14314" max="14314" width="15.1796875" style="13" customWidth="1"/>
    <col min="14315" max="14315" width="0.81640625" style="13" customWidth="1"/>
    <col min="14316" max="14316" width="14.54296875" style="13" customWidth="1"/>
    <col min="14317" max="14317" width="11.453125" style="13" bestFit="1" customWidth="1"/>
    <col min="14318" max="14563" width="10.54296875" style="13"/>
    <col min="14564" max="14564" width="2" style="13" customWidth="1"/>
    <col min="14565" max="14565" width="68.1796875" style="13" customWidth="1"/>
    <col min="14566" max="14566" width="9" style="13" customWidth="1"/>
    <col min="14567" max="14567" width="0.81640625" style="13" customWidth="1"/>
    <col min="14568" max="14568" width="13.54296875" style="13" customWidth="1"/>
    <col min="14569" max="14569" width="0.81640625" style="13" customWidth="1"/>
    <col min="14570" max="14570" width="15.1796875" style="13" customWidth="1"/>
    <col min="14571" max="14571" width="0.81640625" style="13" customWidth="1"/>
    <col min="14572" max="14572" width="14.54296875" style="13" customWidth="1"/>
    <col min="14573" max="14573" width="11.453125" style="13" bestFit="1" customWidth="1"/>
    <col min="14574" max="14819" width="10.54296875" style="13"/>
    <col min="14820" max="14820" width="2" style="13" customWidth="1"/>
    <col min="14821" max="14821" width="68.1796875" style="13" customWidth="1"/>
    <col min="14822" max="14822" width="9" style="13" customWidth="1"/>
    <col min="14823" max="14823" width="0.81640625" style="13" customWidth="1"/>
    <col min="14824" max="14824" width="13.54296875" style="13" customWidth="1"/>
    <col min="14825" max="14825" width="0.81640625" style="13" customWidth="1"/>
    <col min="14826" max="14826" width="15.1796875" style="13" customWidth="1"/>
    <col min="14827" max="14827" width="0.81640625" style="13" customWidth="1"/>
    <col min="14828" max="14828" width="14.54296875" style="13" customWidth="1"/>
    <col min="14829" max="14829" width="11.453125" style="13" bestFit="1" customWidth="1"/>
    <col min="14830" max="15075" width="10.54296875" style="13"/>
    <col min="15076" max="15076" width="2" style="13" customWidth="1"/>
    <col min="15077" max="15077" width="68.1796875" style="13" customWidth="1"/>
    <col min="15078" max="15078" width="9" style="13" customWidth="1"/>
    <col min="15079" max="15079" width="0.81640625" style="13" customWidth="1"/>
    <col min="15080" max="15080" width="13.54296875" style="13" customWidth="1"/>
    <col min="15081" max="15081" width="0.81640625" style="13" customWidth="1"/>
    <col min="15082" max="15082" width="15.1796875" style="13" customWidth="1"/>
    <col min="15083" max="15083" width="0.81640625" style="13" customWidth="1"/>
    <col min="15084" max="15084" width="14.54296875" style="13" customWidth="1"/>
    <col min="15085" max="15085" width="11.453125" style="13" bestFit="1" customWidth="1"/>
    <col min="15086" max="15331" width="10.54296875" style="13"/>
    <col min="15332" max="15332" width="2" style="13" customWidth="1"/>
    <col min="15333" max="15333" width="68.1796875" style="13" customWidth="1"/>
    <col min="15334" max="15334" width="9" style="13" customWidth="1"/>
    <col min="15335" max="15335" width="0.81640625" style="13" customWidth="1"/>
    <col min="15336" max="15336" width="13.54296875" style="13" customWidth="1"/>
    <col min="15337" max="15337" width="0.81640625" style="13" customWidth="1"/>
    <col min="15338" max="15338" width="15.1796875" style="13" customWidth="1"/>
    <col min="15339" max="15339" width="0.81640625" style="13" customWidth="1"/>
    <col min="15340" max="15340" width="14.54296875" style="13" customWidth="1"/>
    <col min="15341" max="15341" width="11.453125" style="13" bestFit="1" customWidth="1"/>
    <col min="15342" max="15587" width="10.54296875" style="13"/>
    <col min="15588" max="15588" width="2" style="13" customWidth="1"/>
    <col min="15589" max="15589" width="68.1796875" style="13" customWidth="1"/>
    <col min="15590" max="15590" width="9" style="13" customWidth="1"/>
    <col min="15591" max="15591" width="0.81640625" style="13" customWidth="1"/>
    <col min="15592" max="15592" width="13.54296875" style="13" customWidth="1"/>
    <col min="15593" max="15593" width="0.81640625" style="13" customWidth="1"/>
    <col min="15594" max="15594" width="15.1796875" style="13" customWidth="1"/>
    <col min="15595" max="15595" width="0.81640625" style="13" customWidth="1"/>
    <col min="15596" max="15596" width="14.54296875" style="13" customWidth="1"/>
    <col min="15597" max="15597" width="11.453125" style="13" bestFit="1" customWidth="1"/>
    <col min="15598" max="15843" width="10.54296875" style="13"/>
    <col min="15844" max="15844" width="2" style="13" customWidth="1"/>
    <col min="15845" max="15845" width="68.1796875" style="13" customWidth="1"/>
    <col min="15846" max="15846" width="9" style="13" customWidth="1"/>
    <col min="15847" max="15847" width="0.81640625" style="13" customWidth="1"/>
    <col min="15848" max="15848" width="13.54296875" style="13" customWidth="1"/>
    <col min="15849" max="15849" width="0.81640625" style="13" customWidth="1"/>
    <col min="15850" max="15850" width="15.1796875" style="13" customWidth="1"/>
    <col min="15851" max="15851" width="0.81640625" style="13" customWidth="1"/>
    <col min="15852" max="15852" width="14.54296875" style="13" customWidth="1"/>
    <col min="15853" max="15853" width="11.453125" style="13" bestFit="1" customWidth="1"/>
    <col min="15854" max="16099" width="10.54296875" style="13"/>
    <col min="16100" max="16100" width="2" style="13" customWidth="1"/>
    <col min="16101" max="16101" width="68.1796875" style="13" customWidth="1"/>
    <col min="16102" max="16102" width="9" style="13" customWidth="1"/>
    <col min="16103" max="16103" width="0.81640625" style="13" customWidth="1"/>
    <col min="16104" max="16104" width="13.54296875" style="13" customWidth="1"/>
    <col min="16105" max="16105" width="0.81640625" style="13" customWidth="1"/>
    <col min="16106" max="16106" width="15.1796875" style="13" customWidth="1"/>
    <col min="16107" max="16107" width="0.81640625" style="13" customWidth="1"/>
    <col min="16108" max="16108" width="14.54296875" style="13" customWidth="1"/>
    <col min="16109" max="16109" width="11.453125" style="13" bestFit="1" customWidth="1"/>
    <col min="16110" max="16384" width="10.54296875" style="13"/>
  </cols>
  <sheetData>
    <row r="1" spans="1:14" ht="21.75" customHeight="1">
      <c r="A1" s="1" t="s">
        <v>0</v>
      </c>
      <c r="B1" s="1"/>
      <c r="C1" s="15"/>
      <c r="D1" s="51"/>
      <c r="E1" s="60"/>
      <c r="F1" s="60"/>
      <c r="G1" s="60"/>
      <c r="H1" s="15"/>
      <c r="I1" s="15"/>
      <c r="J1" s="15"/>
      <c r="K1" s="15"/>
      <c r="L1" s="15"/>
      <c r="M1" s="15"/>
      <c r="N1" s="61"/>
    </row>
    <row r="2" spans="1:14" ht="21.75" customHeight="1">
      <c r="A2" s="50" t="s">
        <v>96</v>
      </c>
      <c r="C2" s="15"/>
      <c r="D2" s="51"/>
      <c r="E2" s="60"/>
      <c r="F2" s="60"/>
      <c r="G2" s="60"/>
      <c r="H2" s="15"/>
      <c r="I2" s="15"/>
      <c r="J2" s="15"/>
      <c r="K2" s="15"/>
      <c r="L2" s="15"/>
      <c r="M2" s="15"/>
      <c r="N2" s="62"/>
    </row>
    <row r="3" spans="1:14" s="12" customFormat="1" ht="21.75" customHeight="1">
      <c r="A3" s="6" t="s">
        <v>72</v>
      </c>
      <c r="B3" s="6"/>
      <c r="C3" s="9"/>
      <c r="D3" s="10"/>
      <c r="E3" s="9"/>
      <c r="F3" s="9"/>
      <c r="G3" s="9"/>
      <c r="H3" s="10"/>
      <c r="I3" s="10"/>
      <c r="J3" s="10"/>
      <c r="K3" s="10"/>
      <c r="L3" s="10"/>
      <c r="M3" s="9"/>
      <c r="N3" s="63"/>
    </row>
    <row r="4" spans="1:14" ht="15" customHeight="1">
      <c r="A4" s="50"/>
      <c r="C4" s="16"/>
      <c r="D4" s="51"/>
      <c r="E4" s="60"/>
      <c r="F4" s="60"/>
      <c r="G4" s="60"/>
      <c r="H4" s="16"/>
      <c r="I4" s="16"/>
      <c r="J4" s="16"/>
      <c r="K4" s="16"/>
      <c r="L4" s="16"/>
      <c r="M4" s="16"/>
      <c r="N4" s="62"/>
    </row>
    <row r="5" spans="1:14" ht="21.75" customHeight="1">
      <c r="A5" s="50"/>
      <c r="C5" s="13"/>
      <c r="D5" s="74" t="s">
        <v>3</v>
      </c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21.75" customHeight="1">
      <c r="A6" s="50"/>
      <c r="C6" s="46"/>
      <c r="D6" s="76" t="s">
        <v>97</v>
      </c>
      <c r="E6" s="76"/>
      <c r="F6" s="76"/>
      <c r="G6" s="76"/>
      <c r="H6" s="76"/>
      <c r="I6" s="76"/>
      <c r="J6" s="76"/>
      <c r="K6" s="76"/>
      <c r="L6" s="76"/>
      <c r="M6" s="64"/>
      <c r="N6" s="46"/>
    </row>
    <row r="7" spans="1:14" ht="21.75" customHeight="1">
      <c r="A7" s="50"/>
      <c r="C7" s="16"/>
      <c r="D7" s="51"/>
      <c r="E7" s="60"/>
      <c r="F7" s="60"/>
      <c r="G7" s="60"/>
      <c r="H7" s="74" t="s">
        <v>98</v>
      </c>
      <c r="I7" s="74"/>
      <c r="J7" s="74"/>
      <c r="K7" s="16"/>
      <c r="L7" s="16"/>
      <c r="M7" s="16"/>
      <c r="N7" s="62"/>
    </row>
    <row r="8" spans="1:14" ht="21.75" customHeight="1">
      <c r="A8" s="50"/>
      <c r="C8" s="16"/>
      <c r="D8" s="51"/>
      <c r="E8" s="60"/>
      <c r="F8" s="60"/>
      <c r="G8" s="60"/>
      <c r="H8" s="4" t="s">
        <v>99</v>
      </c>
      <c r="I8" s="16"/>
      <c r="J8" s="16"/>
      <c r="K8" s="16"/>
      <c r="L8" s="16"/>
      <c r="M8" s="16"/>
      <c r="N8" s="62"/>
    </row>
    <row r="9" spans="1:14" ht="21.75" customHeight="1">
      <c r="A9" s="65"/>
      <c r="B9" s="65"/>
      <c r="C9" s="4"/>
      <c r="D9" s="4" t="s">
        <v>100</v>
      </c>
      <c r="E9" s="62"/>
      <c r="F9" s="4" t="s">
        <v>101</v>
      </c>
      <c r="G9" s="62"/>
      <c r="H9" s="4" t="s">
        <v>102</v>
      </c>
      <c r="I9" s="4"/>
      <c r="J9" s="4"/>
      <c r="K9" s="4"/>
      <c r="L9" s="4" t="s">
        <v>103</v>
      </c>
      <c r="M9" s="4"/>
      <c r="N9" s="62"/>
    </row>
    <row r="10" spans="1:14" s="58" customFormat="1" ht="21.75" customHeight="1">
      <c r="C10" s="4"/>
      <c r="D10" s="4" t="s">
        <v>104</v>
      </c>
      <c r="E10" s="4"/>
      <c r="F10" s="4" t="s">
        <v>105</v>
      </c>
      <c r="G10" s="4"/>
      <c r="H10" s="4" t="s">
        <v>106</v>
      </c>
      <c r="I10" s="4"/>
      <c r="J10" s="4" t="s">
        <v>67</v>
      </c>
      <c r="K10" s="4"/>
      <c r="L10" s="4" t="s">
        <v>107</v>
      </c>
      <c r="M10" s="4"/>
      <c r="N10" s="4" t="s">
        <v>108</v>
      </c>
    </row>
    <row r="11" spans="1:14" s="58" customFormat="1" ht="21.75" customHeight="1">
      <c r="C11" s="4"/>
      <c r="D11" s="9" t="s">
        <v>12</v>
      </c>
      <c r="E11" s="15"/>
      <c r="F11" s="9" t="s">
        <v>12</v>
      </c>
      <c r="G11" s="15"/>
      <c r="H11" s="9" t="s">
        <v>12</v>
      </c>
      <c r="I11" s="4"/>
      <c r="J11" s="9" t="s">
        <v>12</v>
      </c>
      <c r="K11" s="4"/>
      <c r="L11" s="9" t="s">
        <v>12</v>
      </c>
      <c r="M11" s="4"/>
      <c r="N11" s="9" t="s">
        <v>12</v>
      </c>
    </row>
    <row r="12" spans="1:14" ht="6" customHeight="1">
      <c r="A12" s="2"/>
      <c r="B12" s="66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4" ht="21.75" customHeight="1">
      <c r="A13" s="50" t="s">
        <v>109</v>
      </c>
      <c r="B13" s="66"/>
      <c r="C13" s="15"/>
      <c r="D13" s="67">
        <v>215000000</v>
      </c>
      <c r="E13" s="67"/>
      <c r="F13" s="67">
        <v>365378656</v>
      </c>
      <c r="G13" s="67"/>
      <c r="H13" s="67">
        <v>2675000</v>
      </c>
      <c r="I13" s="67"/>
      <c r="J13" s="15">
        <v>-21785383.832000002</v>
      </c>
      <c r="K13" s="67"/>
      <c r="L13" s="15">
        <v>2730615</v>
      </c>
      <c r="M13" s="15"/>
      <c r="N13" s="15">
        <f>SUM(D13:L13)</f>
        <v>563998887.16799998</v>
      </c>
    </row>
    <row r="14" spans="1:14" ht="21.75" customHeight="1">
      <c r="A14" s="50" t="s">
        <v>110</v>
      </c>
      <c r="B14" s="6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21.75" customHeight="1">
      <c r="A15" s="48" t="s">
        <v>111</v>
      </c>
      <c r="B15" s="66"/>
      <c r="C15" s="15"/>
      <c r="D15" s="49">
        <v>0</v>
      </c>
      <c r="E15" s="15"/>
      <c r="F15" s="49">
        <v>0</v>
      </c>
      <c r="G15" s="15"/>
      <c r="H15" s="49">
        <v>0</v>
      </c>
      <c r="I15" s="15"/>
      <c r="J15" s="49">
        <v>-32412345</v>
      </c>
      <c r="K15" s="15"/>
      <c r="L15" s="49">
        <v>0</v>
      </c>
      <c r="M15" s="15"/>
      <c r="N15" s="49">
        <f>SUM(D15:L15)</f>
        <v>-32412345</v>
      </c>
    </row>
    <row r="16" spans="1:14" ht="6" customHeight="1">
      <c r="A16" s="48"/>
      <c r="B16" s="6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21.75" customHeight="1" thickBot="1">
      <c r="A17" s="50" t="s">
        <v>112</v>
      </c>
      <c r="B17" s="66"/>
      <c r="C17" s="15"/>
      <c r="D17" s="56">
        <f>SUM(D13:D16)</f>
        <v>215000000</v>
      </c>
      <c r="E17" s="15"/>
      <c r="F17" s="56">
        <f>SUM(F13:F16)</f>
        <v>365378656</v>
      </c>
      <c r="G17" s="15"/>
      <c r="H17" s="56">
        <f>SUM(H13:H16)</f>
        <v>2675000</v>
      </c>
      <c r="I17" s="15"/>
      <c r="J17" s="56">
        <f>SUM(J13:J16)</f>
        <v>-54197728.832000002</v>
      </c>
      <c r="K17" s="15"/>
      <c r="L17" s="56">
        <f>SUM(L13:L16)</f>
        <v>2730615</v>
      </c>
      <c r="M17" s="15"/>
      <c r="N17" s="56">
        <f>SUM(N13:N16)</f>
        <v>531586542.16799998</v>
      </c>
    </row>
    <row r="18" spans="1:14" ht="14.5" customHeight="1" thickTop="1">
      <c r="A18" s="50"/>
      <c r="B18" s="6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21.75" customHeight="1">
      <c r="A19" s="50" t="s">
        <v>113</v>
      </c>
      <c r="B19" s="66"/>
      <c r="C19" s="15"/>
      <c r="D19" s="15">
        <v>215000000</v>
      </c>
      <c r="E19" s="15"/>
      <c r="F19" s="15">
        <v>98883680</v>
      </c>
      <c r="G19" s="15"/>
      <c r="H19" s="15" t="s">
        <v>44</v>
      </c>
      <c r="I19" s="15"/>
      <c r="J19" s="15">
        <v>-191656273</v>
      </c>
      <c r="K19" s="15"/>
      <c r="L19" s="15">
        <v>2730615</v>
      </c>
      <c r="M19" s="15"/>
      <c r="N19" s="15">
        <f>SUM(D19:L19)</f>
        <v>124958022</v>
      </c>
    </row>
    <row r="20" spans="1:14" ht="21.75" customHeight="1">
      <c r="A20" s="50" t="s">
        <v>110</v>
      </c>
      <c r="B20" s="6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21.75" customHeight="1">
      <c r="A21" s="48" t="s">
        <v>114</v>
      </c>
      <c r="B21" s="66"/>
      <c r="C21" s="15"/>
      <c r="D21" s="15">
        <v>27500000</v>
      </c>
      <c r="E21" s="15"/>
      <c r="F21" s="15">
        <v>143000000</v>
      </c>
      <c r="G21" s="15"/>
      <c r="H21" s="15" t="s">
        <v>44</v>
      </c>
      <c r="I21" s="15"/>
      <c r="J21" s="15" t="s">
        <v>44</v>
      </c>
      <c r="K21" s="15"/>
      <c r="L21" s="15" t="s">
        <v>44</v>
      </c>
      <c r="M21" s="15"/>
      <c r="N21" s="15">
        <f>SUM(D21:L21)</f>
        <v>170500000</v>
      </c>
    </row>
    <row r="22" spans="1:14" ht="21.75" customHeight="1">
      <c r="A22" s="48" t="s">
        <v>115</v>
      </c>
      <c r="B22" s="66"/>
      <c r="C22" s="15"/>
      <c r="D22" s="49">
        <v>0</v>
      </c>
      <c r="E22" s="15"/>
      <c r="F22" s="49">
        <v>0</v>
      </c>
      <c r="G22" s="15"/>
      <c r="H22" s="49">
        <v>0</v>
      </c>
      <c r="I22" s="15"/>
      <c r="J22" s="49">
        <f>'Thai5(3m)'!F40</f>
        <v>31092901</v>
      </c>
      <c r="K22" s="15"/>
      <c r="L22" s="49">
        <v>0</v>
      </c>
      <c r="M22" s="15"/>
      <c r="N22" s="49">
        <f>SUM(D22:L22)</f>
        <v>31092901</v>
      </c>
    </row>
    <row r="23" spans="1:14" ht="6" customHeight="1">
      <c r="A23" s="48"/>
      <c r="B23" s="6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21.75" customHeight="1" thickBot="1">
      <c r="A24" s="50" t="s">
        <v>116</v>
      </c>
      <c r="B24" s="66"/>
      <c r="C24" s="15"/>
      <c r="D24" s="56">
        <f>SUM(D19:D23)</f>
        <v>242500000</v>
      </c>
      <c r="E24" s="15"/>
      <c r="F24" s="56">
        <f>SUM(F19:F23)</f>
        <v>241883680</v>
      </c>
      <c r="G24" s="15"/>
      <c r="H24" s="56">
        <f>SUM(H19:H23)</f>
        <v>0</v>
      </c>
      <c r="I24" s="15"/>
      <c r="J24" s="56">
        <f>SUM(J19:J23)</f>
        <v>-160563372</v>
      </c>
      <c r="K24" s="15"/>
      <c r="L24" s="56">
        <f>SUM(L19:L23)</f>
        <v>2730615</v>
      </c>
      <c r="M24" s="15"/>
      <c r="N24" s="56">
        <f>SUM(N19:N23)</f>
        <v>326550923</v>
      </c>
    </row>
    <row r="25" spans="1:14" ht="16.5" customHeight="1" thickTop="1">
      <c r="A25" s="50"/>
      <c r="B25" s="6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9" customHeight="1">
      <c r="A26" s="50"/>
      <c r="B26" s="6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22" customHeight="1">
      <c r="A27" s="77" t="s">
        <v>33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</row>
  </sheetData>
  <mergeCells count="4">
    <mergeCell ref="D5:N5"/>
    <mergeCell ref="D6:L6"/>
    <mergeCell ref="H7:J7"/>
    <mergeCell ref="A27:N27"/>
  </mergeCells>
  <pageMargins left="0.7" right="0.7" top="0.5" bottom="0.6" header="0.49" footer="0.4"/>
  <pageSetup paperSize="9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8713D-0F57-4BAD-ACFB-589135C555B7}">
  <dimension ref="A1:N27"/>
  <sheetViews>
    <sheetView zoomScale="90" zoomScaleNormal="90" zoomScaleSheetLayoutView="90" workbookViewId="0">
      <selection activeCell="B32" sqref="B32"/>
    </sheetView>
  </sheetViews>
  <sheetFormatPr defaultColWidth="10.54296875" defaultRowHeight="21.75" customHeight="1"/>
  <cols>
    <col min="1" max="1" width="1.81640625" style="13" customWidth="1"/>
    <col min="2" max="2" width="58.54296875" style="13" customWidth="1"/>
    <col min="3" max="3" width="3.1796875" style="16" customWidth="1"/>
    <col min="4" max="4" width="12.81640625" style="16" customWidth="1"/>
    <col min="5" max="5" width="0.81640625" style="16" customWidth="1"/>
    <col min="6" max="6" width="12.81640625" style="16" customWidth="1"/>
    <col min="7" max="7" width="0.81640625" style="16" customWidth="1"/>
    <col min="8" max="8" width="12.81640625" style="51" customWidth="1"/>
    <col min="9" max="9" width="0.81640625" style="51" customWidth="1"/>
    <col min="10" max="10" width="12.81640625" style="51" customWidth="1"/>
    <col min="11" max="11" width="0.81640625" style="51" customWidth="1"/>
    <col min="12" max="12" width="12.81640625" style="51" customWidth="1"/>
    <col min="13" max="13" width="0.81640625" style="51" customWidth="1"/>
    <col min="14" max="14" width="12.81640625" style="16" customWidth="1"/>
    <col min="15" max="16384" width="10.54296875" style="13"/>
  </cols>
  <sheetData>
    <row r="1" spans="1:14" ht="21.75" customHeight="1">
      <c r="A1" s="1" t="s">
        <v>0</v>
      </c>
      <c r="B1" s="1"/>
      <c r="C1" s="1"/>
      <c r="D1" s="51"/>
      <c r="E1" s="60"/>
      <c r="F1" s="60"/>
      <c r="G1" s="60"/>
      <c r="H1" s="15"/>
      <c r="I1" s="15"/>
      <c r="J1" s="15"/>
      <c r="K1" s="15"/>
      <c r="L1" s="15"/>
      <c r="M1" s="15"/>
      <c r="N1" s="61"/>
    </row>
    <row r="2" spans="1:14" ht="21.75" customHeight="1">
      <c r="A2" s="50" t="s">
        <v>96</v>
      </c>
      <c r="C2" s="60"/>
      <c r="D2" s="51"/>
      <c r="E2" s="60"/>
      <c r="F2" s="60"/>
      <c r="G2" s="60"/>
      <c r="H2" s="15"/>
      <c r="I2" s="15"/>
      <c r="J2" s="15"/>
      <c r="K2" s="15"/>
      <c r="L2" s="15"/>
      <c r="M2" s="15"/>
      <c r="N2" s="62"/>
    </row>
    <row r="3" spans="1:14" s="12" customFormat="1" ht="21.75" customHeight="1">
      <c r="A3" s="6" t="s">
        <v>72</v>
      </c>
      <c r="B3" s="6"/>
      <c r="C3" s="9"/>
      <c r="D3" s="10"/>
      <c r="E3" s="9"/>
      <c r="F3" s="9"/>
      <c r="G3" s="9"/>
      <c r="H3" s="10"/>
      <c r="I3" s="10"/>
      <c r="J3" s="10"/>
      <c r="K3" s="10"/>
      <c r="L3" s="10"/>
      <c r="M3" s="9"/>
      <c r="N3" s="63"/>
    </row>
    <row r="4" spans="1:14" ht="21.75" customHeight="1">
      <c r="A4" s="50"/>
      <c r="C4" s="60"/>
      <c r="D4" s="51"/>
      <c r="E4" s="60"/>
      <c r="F4" s="60"/>
      <c r="G4" s="60"/>
      <c r="H4" s="16"/>
      <c r="I4" s="16"/>
      <c r="J4" s="16"/>
      <c r="K4" s="16"/>
      <c r="L4" s="16"/>
      <c r="M4" s="16"/>
      <c r="N4" s="62"/>
    </row>
    <row r="5" spans="1:14" ht="21.75" customHeight="1">
      <c r="A5" s="50"/>
      <c r="C5" s="46"/>
      <c r="D5" s="74" t="s">
        <v>4</v>
      </c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21.75" customHeight="1">
      <c r="A6" s="50"/>
      <c r="C6" s="60"/>
      <c r="D6" s="51"/>
      <c r="E6" s="60"/>
      <c r="F6" s="60"/>
      <c r="G6" s="60"/>
      <c r="H6" s="74" t="s">
        <v>98</v>
      </c>
      <c r="I6" s="74"/>
      <c r="J6" s="74"/>
      <c r="K6" s="16"/>
      <c r="L6" s="16"/>
      <c r="M6" s="16"/>
      <c r="N6" s="62"/>
    </row>
    <row r="7" spans="1:14" ht="21.75" customHeight="1">
      <c r="A7" s="50"/>
      <c r="C7" s="60"/>
      <c r="D7" s="51"/>
      <c r="E7" s="60"/>
      <c r="F7" s="60"/>
      <c r="G7" s="60"/>
      <c r="H7" s="4" t="s">
        <v>99</v>
      </c>
      <c r="I7" s="16"/>
      <c r="J7" s="16"/>
      <c r="K7" s="16"/>
      <c r="L7" s="16"/>
      <c r="M7" s="16"/>
      <c r="N7" s="62"/>
    </row>
    <row r="8" spans="1:14" ht="21.75" customHeight="1">
      <c r="A8" s="65"/>
      <c r="B8" s="65"/>
      <c r="C8" s="62"/>
      <c r="D8" s="4" t="s">
        <v>100</v>
      </c>
      <c r="E8" s="62"/>
      <c r="F8" s="4" t="s">
        <v>101</v>
      </c>
      <c r="G8" s="62"/>
      <c r="H8" s="4" t="s">
        <v>102</v>
      </c>
      <c r="I8" s="4"/>
      <c r="J8" s="4"/>
      <c r="K8" s="4"/>
      <c r="L8" s="4" t="s">
        <v>103</v>
      </c>
      <c r="M8" s="4"/>
      <c r="N8" s="62"/>
    </row>
    <row r="9" spans="1:14" s="58" customFormat="1" ht="21.75" customHeight="1">
      <c r="C9" s="4"/>
      <c r="D9" s="4" t="s">
        <v>104</v>
      </c>
      <c r="E9" s="4"/>
      <c r="F9" s="4" t="s">
        <v>105</v>
      </c>
      <c r="G9" s="4"/>
      <c r="H9" s="4" t="s">
        <v>106</v>
      </c>
      <c r="I9" s="4"/>
      <c r="J9" s="4" t="s">
        <v>67</v>
      </c>
      <c r="K9" s="4"/>
      <c r="L9" s="4" t="s">
        <v>107</v>
      </c>
      <c r="M9" s="4"/>
      <c r="N9" s="4" t="s">
        <v>108</v>
      </c>
    </row>
    <row r="10" spans="1:14" s="58" customFormat="1" ht="21.75" customHeight="1">
      <c r="C10" s="46"/>
      <c r="D10" s="9" t="s">
        <v>12</v>
      </c>
      <c r="E10" s="15"/>
      <c r="F10" s="9" t="s">
        <v>12</v>
      </c>
      <c r="G10" s="15"/>
      <c r="H10" s="9" t="s">
        <v>12</v>
      </c>
      <c r="I10" s="4"/>
      <c r="J10" s="9" t="s">
        <v>12</v>
      </c>
      <c r="K10" s="4"/>
      <c r="L10" s="9" t="s">
        <v>12</v>
      </c>
      <c r="M10" s="4"/>
      <c r="N10" s="9" t="s">
        <v>12</v>
      </c>
    </row>
    <row r="11" spans="1:14" ht="6" customHeight="1">
      <c r="A11" s="2"/>
      <c r="B11" s="6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21.75" customHeight="1">
      <c r="A12" s="50" t="s">
        <v>109</v>
      </c>
      <c r="B12" s="66"/>
      <c r="C12" s="15"/>
      <c r="D12" s="15">
        <v>215000000</v>
      </c>
      <c r="E12" s="15"/>
      <c r="F12" s="15">
        <v>365378656</v>
      </c>
      <c r="G12" s="15"/>
      <c r="H12" s="15">
        <v>2675000</v>
      </c>
      <c r="I12" s="15"/>
      <c r="J12" s="15">
        <v>-20796207</v>
      </c>
      <c r="K12" s="15"/>
      <c r="L12" s="15">
        <v>2730615</v>
      </c>
      <c r="M12" s="15"/>
      <c r="N12" s="15">
        <f>SUM(D12:L12)</f>
        <v>564988064</v>
      </c>
    </row>
    <row r="13" spans="1:14" ht="21.75" customHeight="1">
      <c r="A13" s="50" t="s">
        <v>110</v>
      </c>
      <c r="B13" s="6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21.75" customHeight="1">
      <c r="A14" s="48" t="s">
        <v>111</v>
      </c>
      <c r="B14" s="66"/>
      <c r="C14" s="15"/>
      <c r="D14" s="49">
        <v>0</v>
      </c>
      <c r="E14" s="15"/>
      <c r="F14" s="49">
        <v>0</v>
      </c>
      <c r="G14" s="15"/>
      <c r="H14" s="49">
        <v>0</v>
      </c>
      <c r="I14" s="15"/>
      <c r="J14" s="49">
        <v>-32483336</v>
      </c>
      <c r="K14" s="15"/>
      <c r="L14" s="49">
        <v>0</v>
      </c>
      <c r="M14" s="15"/>
      <c r="N14" s="49">
        <f>SUM(D14:L14)</f>
        <v>-32483336</v>
      </c>
    </row>
    <row r="15" spans="1:14" ht="6" customHeight="1">
      <c r="A15" s="48"/>
      <c r="B15" s="66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21.75" customHeight="1" thickBot="1">
      <c r="A16" s="50" t="s">
        <v>112</v>
      </c>
      <c r="B16" s="66"/>
      <c r="C16" s="15"/>
      <c r="D16" s="56">
        <f>SUM(D12:D15)</f>
        <v>215000000</v>
      </c>
      <c r="E16" s="15"/>
      <c r="F16" s="56">
        <f>SUM(F12:F15)</f>
        <v>365378656</v>
      </c>
      <c r="G16" s="15"/>
      <c r="H16" s="56">
        <f>SUM(H12:H15)</f>
        <v>2675000</v>
      </c>
      <c r="I16" s="15"/>
      <c r="J16" s="56">
        <f>SUM(J12:J15)</f>
        <v>-53279543</v>
      </c>
      <c r="K16" s="15"/>
      <c r="L16" s="56">
        <f>SUM(L12:L15)</f>
        <v>2730615</v>
      </c>
      <c r="M16" s="15"/>
      <c r="N16" s="56">
        <f>SUM(D16:L16)</f>
        <v>532504728</v>
      </c>
    </row>
    <row r="17" spans="1:14" ht="21.75" customHeight="1" thickTop="1"/>
    <row r="18" spans="1:14" ht="21.75" customHeight="1">
      <c r="A18" s="50" t="s">
        <v>113</v>
      </c>
      <c r="B18" s="66"/>
      <c r="C18" s="15"/>
      <c r="D18" s="15">
        <v>215000000</v>
      </c>
      <c r="E18" s="15"/>
      <c r="F18" s="15">
        <v>98883680</v>
      </c>
      <c r="G18" s="15"/>
      <c r="H18" s="15" t="s">
        <v>44</v>
      </c>
      <c r="I18" s="15"/>
      <c r="J18" s="15">
        <v>-191088644</v>
      </c>
      <c r="K18" s="15"/>
      <c r="L18" s="15">
        <v>2730615</v>
      </c>
      <c r="M18" s="15"/>
      <c r="N18" s="15">
        <f>SUM(D18:L18)</f>
        <v>125525651</v>
      </c>
    </row>
    <row r="19" spans="1:14" ht="21.75" customHeight="1">
      <c r="A19" s="50" t="s">
        <v>110</v>
      </c>
      <c r="B19" s="6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21.75" customHeight="1">
      <c r="A20" s="48" t="s">
        <v>114</v>
      </c>
      <c r="B20" s="66"/>
      <c r="C20" s="15"/>
      <c r="D20" s="15">
        <v>27500000</v>
      </c>
      <c r="E20" s="15"/>
      <c r="F20" s="15">
        <v>143000000</v>
      </c>
      <c r="G20" s="15"/>
      <c r="H20" s="15" t="s">
        <v>44</v>
      </c>
      <c r="I20" s="15"/>
      <c r="J20" s="15" t="s">
        <v>44</v>
      </c>
      <c r="K20" s="15"/>
      <c r="L20" s="15" t="s">
        <v>44</v>
      </c>
      <c r="M20" s="15"/>
      <c r="N20" s="15">
        <f>SUM(D20:L20)</f>
        <v>170500000</v>
      </c>
    </row>
    <row r="21" spans="1:14" ht="21.75" customHeight="1">
      <c r="A21" s="48" t="s">
        <v>111</v>
      </c>
      <c r="B21" s="66"/>
      <c r="C21" s="15"/>
      <c r="D21" s="49">
        <v>0</v>
      </c>
      <c r="E21" s="15"/>
      <c r="F21" s="49">
        <v>0</v>
      </c>
      <c r="G21" s="15"/>
      <c r="H21" s="49">
        <v>0</v>
      </c>
      <c r="I21" s="15"/>
      <c r="J21" s="49">
        <f>'Thai5(3m)'!J40</f>
        <v>-7688904</v>
      </c>
      <c r="K21" s="15"/>
      <c r="L21" s="49">
        <v>0</v>
      </c>
      <c r="M21" s="15"/>
      <c r="N21" s="49">
        <f>SUM(D21:L21)</f>
        <v>-7688904</v>
      </c>
    </row>
    <row r="22" spans="1:14" ht="6" customHeight="1">
      <c r="A22" s="48"/>
      <c r="B22" s="6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21.75" customHeight="1" thickBot="1">
      <c r="A23" s="50" t="s">
        <v>116</v>
      </c>
      <c r="B23" s="66"/>
      <c r="C23" s="15"/>
      <c r="D23" s="56">
        <f>SUM(D18:D22)</f>
        <v>242500000</v>
      </c>
      <c r="E23" s="15"/>
      <c r="F23" s="56">
        <f>SUM(F18:F22)</f>
        <v>241883680</v>
      </c>
      <c r="G23" s="15"/>
      <c r="H23" s="56">
        <f>SUM(H18:H22)</f>
        <v>0</v>
      </c>
      <c r="I23" s="15"/>
      <c r="J23" s="56">
        <f>SUM(J18:J22)</f>
        <v>-198777548</v>
      </c>
      <c r="K23" s="15"/>
      <c r="L23" s="56">
        <f>SUM(L18:L22)</f>
        <v>2730615</v>
      </c>
      <c r="M23" s="15"/>
      <c r="N23" s="56">
        <f>SUM(D23:L23)</f>
        <v>288336747</v>
      </c>
    </row>
    <row r="24" spans="1:14" ht="21" customHeight="1" thickTop="1">
      <c r="A24" s="50"/>
      <c r="B24" s="6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21.75" customHeight="1">
      <c r="A25" s="50"/>
      <c r="B25" s="6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16.5" customHeight="1">
      <c r="A26" s="50"/>
      <c r="B26" s="6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22" customHeight="1">
      <c r="A27" s="77" t="s">
        <v>33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</row>
  </sheetData>
  <mergeCells count="3">
    <mergeCell ref="D5:N5"/>
    <mergeCell ref="H6:J6"/>
    <mergeCell ref="A27:N27"/>
  </mergeCells>
  <pageMargins left="0.5" right="0.5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94B04-7160-4BC8-ABD8-52867B8FEFB2}">
  <dimension ref="A1:M98"/>
  <sheetViews>
    <sheetView tabSelected="1" topLeftCell="A75" zoomScale="110" zoomScaleNormal="110" zoomScaleSheetLayoutView="90" workbookViewId="0">
      <selection activeCell="G77" sqref="G77"/>
    </sheetView>
  </sheetViews>
  <sheetFormatPr defaultColWidth="9.1796875" defaultRowHeight="18.5"/>
  <cols>
    <col min="1" max="3" width="1.54296875" style="12" customWidth="1"/>
    <col min="4" max="4" width="41" style="12" customWidth="1"/>
    <col min="5" max="5" width="7.453125" style="12" customWidth="1"/>
    <col min="6" max="6" width="0.81640625" style="12" customWidth="1"/>
    <col min="7" max="7" width="13.81640625" style="12" customWidth="1"/>
    <col min="8" max="8" width="0.81640625" style="12" customWidth="1"/>
    <col min="9" max="9" width="13.81640625" style="16" customWidth="1"/>
    <col min="10" max="10" width="0.81640625" style="12" customWidth="1"/>
    <col min="11" max="11" width="13.81640625" style="16" customWidth="1"/>
    <col min="12" max="12" width="0.81640625" style="16" customWidth="1"/>
    <col min="13" max="13" width="13.81640625" style="16" customWidth="1"/>
    <col min="14" max="16384" width="9.1796875" style="12"/>
  </cols>
  <sheetData>
    <row r="1" spans="1:13" ht="21.75" customHeight="1">
      <c r="A1" s="1" t="s">
        <v>0</v>
      </c>
      <c r="B1" s="1"/>
      <c r="C1" s="2"/>
      <c r="D1" s="1"/>
      <c r="E1" s="3"/>
      <c r="F1" s="1"/>
      <c r="G1" s="1"/>
      <c r="H1" s="1"/>
      <c r="I1" s="4"/>
      <c r="J1" s="1"/>
      <c r="K1" s="4"/>
      <c r="M1" s="4"/>
    </row>
    <row r="2" spans="1:13" ht="21.75" customHeight="1">
      <c r="A2" s="1" t="s">
        <v>117</v>
      </c>
      <c r="B2" s="1"/>
      <c r="C2" s="1"/>
      <c r="D2" s="2"/>
      <c r="E2" s="3"/>
      <c r="F2" s="1"/>
      <c r="G2" s="1"/>
      <c r="H2" s="1"/>
      <c r="I2" s="4"/>
      <c r="J2" s="1"/>
      <c r="K2" s="4"/>
      <c r="M2" s="4"/>
    </row>
    <row r="3" spans="1:13" ht="21.75" customHeight="1">
      <c r="A3" s="6" t="s">
        <v>72</v>
      </c>
      <c r="B3" s="6"/>
      <c r="C3" s="6"/>
      <c r="D3" s="7"/>
      <c r="E3" s="8"/>
      <c r="F3" s="6"/>
      <c r="G3" s="6"/>
      <c r="H3" s="6"/>
      <c r="I3" s="9"/>
      <c r="J3" s="6"/>
      <c r="K3" s="9"/>
      <c r="L3" s="63"/>
      <c r="M3" s="9"/>
    </row>
    <row r="4" spans="1:13" ht="20.5" customHeight="1"/>
    <row r="5" spans="1:13" ht="20.5" customHeight="1">
      <c r="G5" s="74" t="s">
        <v>3</v>
      </c>
      <c r="H5" s="74"/>
      <c r="I5" s="74"/>
      <c r="K5" s="74" t="s">
        <v>4</v>
      </c>
      <c r="L5" s="74"/>
      <c r="M5" s="74"/>
    </row>
    <row r="6" spans="1:13" ht="20.5" customHeight="1">
      <c r="G6" s="4" t="s">
        <v>5</v>
      </c>
      <c r="I6" s="4" t="s">
        <v>5</v>
      </c>
      <c r="K6" s="4" t="s">
        <v>5</v>
      </c>
      <c r="L6" s="46"/>
      <c r="M6" s="4" t="s">
        <v>5</v>
      </c>
    </row>
    <row r="7" spans="1:13" ht="20.5" customHeight="1">
      <c r="D7" s="14"/>
      <c r="E7" s="1"/>
      <c r="F7" s="1"/>
      <c r="G7" s="4" t="s">
        <v>9</v>
      </c>
      <c r="H7" s="1"/>
      <c r="I7" s="4" t="s">
        <v>10</v>
      </c>
      <c r="J7" s="1"/>
      <c r="K7" s="4" t="s">
        <v>9</v>
      </c>
      <c r="L7" s="1"/>
      <c r="M7" s="4" t="s">
        <v>10</v>
      </c>
    </row>
    <row r="8" spans="1:13" ht="20.5" customHeight="1">
      <c r="D8" s="3"/>
      <c r="E8" s="8" t="s">
        <v>11</v>
      </c>
      <c r="F8" s="3"/>
      <c r="G8" s="9" t="s">
        <v>12</v>
      </c>
      <c r="H8" s="3"/>
      <c r="I8" s="9" t="s">
        <v>12</v>
      </c>
      <c r="J8" s="3"/>
      <c r="K8" s="9" t="s">
        <v>12</v>
      </c>
      <c r="M8" s="9" t="s">
        <v>12</v>
      </c>
    </row>
    <row r="9" spans="1:13" ht="6" customHeight="1">
      <c r="D9" s="3"/>
      <c r="F9" s="3"/>
      <c r="G9" s="4"/>
      <c r="H9" s="3"/>
      <c r="I9" s="4"/>
      <c r="J9" s="3"/>
      <c r="K9" s="4"/>
      <c r="M9" s="4"/>
    </row>
    <row r="10" spans="1:13" ht="20.5" customHeight="1">
      <c r="A10" s="1" t="s">
        <v>118</v>
      </c>
      <c r="G10" s="16"/>
    </row>
    <row r="11" spans="1:13" ht="20.5" customHeight="1">
      <c r="A11" s="12" t="s">
        <v>90</v>
      </c>
      <c r="G11" s="16">
        <v>37550856</v>
      </c>
      <c r="I11" s="16">
        <v>-40476709</v>
      </c>
      <c r="K11" s="16">
        <v>-9427064</v>
      </c>
      <c r="M11" s="16">
        <v>-40581717</v>
      </c>
    </row>
    <row r="12" spans="1:13" ht="20.5" customHeight="1">
      <c r="A12" s="12" t="s">
        <v>119</v>
      </c>
      <c r="D12" s="14"/>
      <c r="G12" s="16"/>
    </row>
    <row r="13" spans="1:13" ht="20.5" customHeight="1">
      <c r="B13" s="12" t="s">
        <v>120</v>
      </c>
      <c r="D13" s="14"/>
      <c r="G13" s="16">
        <v>4596679</v>
      </c>
      <c r="I13" s="16">
        <v>2540196</v>
      </c>
      <c r="K13" s="16">
        <v>2477768</v>
      </c>
      <c r="L13" s="15"/>
      <c r="M13" s="16">
        <v>2532227</v>
      </c>
    </row>
    <row r="14" spans="1:13" ht="20.5" customHeight="1">
      <c r="B14" s="12" t="s">
        <v>81</v>
      </c>
      <c r="D14" s="14"/>
      <c r="E14" s="14">
        <v>20</v>
      </c>
      <c r="G14" s="16">
        <v>-6322925</v>
      </c>
      <c r="I14" s="15">
        <v>0</v>
      </c>
      <c r="K14" s="15">
        <v>0</v>
      </c>
      <c r="L14" s="15"/>
      <c r="M14" s="15">
        <v>0</v>
      </c>
    </row>
    <row r="15" spans="1:13" ht="20.5" customHeight="1">
      <c r="B15" s="12" t="s">
        <v>85</v>
      </c>
      <c r="D15" s="14"/>
      <c r="E15" s="14">
        <v>7</v>
      </c>
      <c r="G15" s="15">
        <v>2750000</v>
      </c>
      <c r="I15" s="16">
        <v>21013519</v>
      </c>
      <c r="K15" s="15">
        <v>2750000</v>
      </c>
      <c r="L15" s="15"/>
      <c r="M15" s="16">
        <v>21013519</v>
      </c>
    </row>
    <row r="16" spans="1:13" ht="20.5" customHeight="1">
      <c r="B16" s="12" t="s">
        <v>121</v>
      </c>
      <c r="D16" s="14"/>
      <c r="G16" s="15">
        <v>-93094</v>
      </c>
      <c r="I16" s="15">
        <v>229665</v>
      </c>
      <c r="K16" s="15">
        <v>-1723</v>
      </c>
      <c r="L16" s="15"/>
      <c r="M16" s="15">
        <v>229665</v>
      </c>
    </row>
    <row r="17" spans="1:13" ht="20.5" customHeight="1">
      <c r="B17" s="12" t="s">
        <v>122</v>
      </c>
      <c r="D17" s="14"/>
      <c r="G17" s="15">
        <v>0</v>
      </c>
      <c r="I17" s="15">
        <v>-1092130</v>
      </c>
      <c r="K17" s="15" t="s">
        <v>44</v>
      </c>
      <c r="L17" s="15"/>
      <c r="M17" s="15">
        <v>-1092130</v>
      </c>
    </row>
    <row r="18" spans="1:13" ht="20.5" customHeight="1">
      <c r="B18" s="12" t="s">
        <v>123</v>
      </c>
      <c r="D18" s="14"/>
      <c r="G18" s="15">
        <v>527497</v>
      </c>
      <c r="I18" s="15">
        <v>334667</v>
      </c>
      <c r="K18" s="15">
        <v>326374</v>
      </c>
      <c r="L18" s="15"/>
      <c r="M18" s="15">
        <v>334667</v>
      </c>
    </row>
    <row r="19" spans="1:13" ht="20.5" customHeight="1">
      <c r="B19" s="12" t="s">
        <v>124</v>
      </c>
      <c r="D19" s="14"/>
      <c r="E19" s="14">
        <v>15</v>
      </c>
      <c r="G19" s="16">
        <v>-215969</v>
      </c>
      <c r="I19" s="16">
        <v>-192188</v>
      </c>
      <c r="K19" s="16">
        <v>-200702</v>
      </c>
      <c r="L19" s="15"/>
      <c r="M19" s="16">
        <v>-192188</v>
      </c>
    </row>
    <row r="20" spans="1:13" ht="20.5" customHeight="1">
      <c r="B20" s="12" t="s">
        <v>125</v>
      </c>
      <c r="E20" s="14"/>
      <c r="G20" s="63">
        <v>1307305</v>
      </c>
      <c r="I20" s="63">
        <v>957331</v>
      </c>
      <c r="K20" s="63">
        <v>864817</v>
      </c>
      <c r="L20" s="15"/>
      <c r="M20" s="63">
        <v>966615</v>
      </c>
    </row>
    <row r="21" spans="1:13" ht="6" customHeight="1">
      <c r="B21" s="11"/>
      <c r="E21" s="14"/>
      <c r="G21" s="16"/>
      <c r="L21" s="15"/>
    </row>
    <row r="22" spans="1:13" ht="20.5" customHeight="1">
      <c r="A22" s="12" t="s">
        <v>126</v>
      </c>
      <c r="G22" s="15"/>
      <c r="I22" s="15"/>
      <c r="K22" s="15"/>
      <c r="L22" s="15"/>
      <c r="M22" s="15"/>
    </row>
    <row r="23" spans="1:13" ht="20.5" customHeight="1">
      <c r="B23" s="12" t="s">
        <v>127</v>
      </c>
      <c r="G23" s="16">
        <f>SUM(G11:G20)</f>
        <v>40100349</v>
      </c>
      <c r="I23" s="16">
        <f>SUM(I11:I20)</f>
        <v>-16685649</v>
      </c>
      <c r="K23" s="16">
        <f>SUM(K11:K20)</f>
        <v>-3210530</v>
      </c>
      <c r="L23" s="15"/>
      <c r="M23" s="16">
        <f>SUM(M11:M20)</f>
        <v>-16789342</v>
      </c>
    </row>
    <row r="24" spans="1:13" ht="6" customHeight="1">
      <c r="B24" s="11"/>
      <c r="E24" s="14"/>
      <c r="G24" s="16"/>
      <c r="L24" s="15"/>
    </row>
    <row r="25" spans="1:13" ht="20.5" customHeight="1">
      <c r="A25" s="12" t="s">
        <v>128</v>
      </c>
      <c r="G25" s="16"/>
    </row>
    <row r="26" spans="1:13" ht="20.5" customHeight="1">
      <c r="B26" s="12" t="s">
        <v>158</v>
      </c>
      <c r="G26" s="16">
        <v>81545095</v>
      </c>
      <c r="I26" s="16">
        <v>-1921112</v>
      </c>
      <c r="K26" s="16">
        <v>10202023</v>
      </c>
      <c r="M26" s="16">
        <v>-2614423</v>
      </c>
    </row>
    <row r="27" spans="1:13" ht="20.5" customHeight="1">
      <c r="B27" s="12" t="s">
        <v>17</v>
      </c>
      <c r="G27" s="16">
        <v>5081359</v>
      </c>
      <c r="I27" s="16">
        <v>13776450</v>
      </c>
      <c r="K27" s="16">
        <v>5081359</v>
      </c>
      <c r="M27" s="16">
        <v>13776450</v>
      </c>
    </row>
    <row r="28" spans="1:13" ht="20.5" customHeight="1">
      <c r="B28" s="12" t="s">
        <v>129</v>
      </c>
      <c r="G28" s="16">
        <v>-11766378</v>
      </c>
      <c r="I28" s="16">
        <v>9223012</v>
      </c>
      <c r="K28" s="16">
        <v>2424440</v>
      </c>
      <c r="M28" s="16">
        <v>9229111</v>
      </c>
    </row>
    <row r="29" spans="1:13" ht="20.5" customHeight="1">
      <c r="B29" s="12" t="s">
        <v>19</v>
      </c>
      <c r="G29" s="16">
        <v>6148255</v>
      </c>
      <c r="I29" s="16">
        <v>4110691</v>
      </c>
      <c r="K29" s="16">
        <v>5581950</v>
      </c>
      <c r="M29" s="16">
        <v>4109233</v>
      </c>
    </row>
    <row r="30" spans="1:13" ht="20.5" customHeight="1">
      <c r="B30" s="12" t="s">
        <v>130</v>
      </c>
      <c r="G30" s="16">
        <v>0</v>
      </c>
      <c r="I30" s="16">
        <v>-20084319</v>
      </c>
      <c r="K30" s="16">
        <v>0</v>
      </c>
      <c r="M30" s="16">
        <v>-20084319</v>
      </c>
    </row>
    <row r="31" spans="1:13" ht="20.5" customHeight="1">
      <c r="B31" s="12" t="s">
        <v>28</v>
      </c>
      <c r="G31" s="16">
        <v>-151530</v>
      </c>
      <c r="I31" s="16">
        <v>-1505891</v>
      </c>
      <c r="K31" s="16">
        <v>-151530</v>
      </c>
      <c r="M31" s="16">
        <v>-1505891</v>
      </c>
    </row>
    <row r="32" spans="1:13" ht="20.5" customHeight="1">
      <c r="B32" s="12" t="s">
        <v>39</v>
      </c>
      <c r="G32" s="16">
        <v>-57643013</v>
      </c>
      <c r="I32" s="16">
        <v>-6001745</v>
      </c>
      <c r="K32" s="16">
        <v>-17367267</v>
      </c>
      <c r="M32" s="16">
        <v>-7142568</v>
      </c>
    </row>
    <row r="33" spans="1:13" ht="20.5" customHeight="1">
      <c r="B33" s="12" t="s">
        <v>40</v>
      </c>
      <c r="G33" s="16">
        <v>-1443102</v>
      </c>
      <c r="I33" s="16">
        <v>15897521</v>
      </c>
      <c r="K33" s="16">
        <v>-6549749</v>
      </c>
      <c r="M33" s="16">
        <v>16091522</v>
      </c>
    </row>
    <row r="34" spans="1:13" ht="20.5" customHeight="1">
      <c r="B34" s="12" t="s">
        <v>45</v>
      </c>
      <c r="G34" s="16">
        <v>10870</v>
      </c>
      <c r="I34" s="16">
        <v>-568702</v>
      </c>
      <c r="K34" s="16">
        <v>-278445</v>
      </c>
      <c r="M34" s="16">
        <v>-570076</v>
      </c>
    </row>
    <row r="35" spans="1:13" ht="20.5" customHeight="1">
      <c r="B35" s="12" t="s">
        <v>51</v>
      </c>
      <c r="E35" s="14"/>
      <c r="G35" s="63">
        <v>1339285</v>
      </c>
      <c r="I35" s="63">
        <v>220977</v>
      </c>
      <c r="K35" s="63">
        <v>1329124</v>
      </c>
      <c r="M35" s="63">
        <v>220977</v>
      </c>
    </row>
    <row r="36" spans="1:13" ht="6" customHeight="1">
      <c r="B36" s="11"/>
      <c r="G36" s="16"/>
    </row>
    <row r="37" spans="1:13" ht="20.5" customHeight="1">
      <c r="A37" s="1" t="s">
        <v>131</v>
      </c>
      <c r="B37" s="11"/>
      <c r="G37" s="16"/>
    </row>
    <row r="38" spans="1:13" ht="20.5" customHeight="1">
      <c r="A38" s="1"/>
      <c r="B38" s="1" t="s">
        <v>132</v>
      </c>
      <c r="C38" s="1"/>
      <c r="G38" s="16">
        <f>SUM(G23:G36)</f>
        <v>63221190</v>
      </c>
      <c r="I38" s="16">
        <f>SUM(I23:I36)</f>
        <v>-3538767</v>
      </c>
      <c r="K38" s="16">
        <f>SUM(K23:K36)</f>
        <v>-2938625</v>
      </c>
      <c r="L38" s="15"/>
      <c r="M38" s="16">
        <f>SUM(M23:M36)</f>
        <v>-5279326</v>
      </c>
    </row>
    <row r="39" spans="1:13" ht="20.5" customHeight="1">
      <c r="B39" s="12" t="s">
        <v>133</v>
      </c>
      <c r="G39" s="16">
        <v>-995187</v>
      </c>
      <c r="I39" s="16">
        <v>-344236</v>
      </c>
      <c r="K39" s="16">
        <v>-547304</v>
      </c>
      <c r="M39" s="16">
        <v>-344236</v>
      </c>
    </row>
    <row r="40" spans="1:13" ht="20.5" customHeight="1">
      <c r="B40" s="12" t="s">
        <v>134</v>
      </c>
      <c r="G40" s="63">
        <v>-4596499</v>
      </c>
      <c r="I40" s="63">
        <v>-742820</v>
      </c>
      <c r="K40" s="63">
        <v>-1095354</v>
      </c>
      <c r="M40" s="63">
        <v>-742290</v>
      </c>
    </row>
    <row r="41" spans="1:13" ht="6" customHeight="1">
      <c r="B41" s="11"/>
      <c r="G41" s="16"/>
    </row>
    <row r="42" spans="1:13" ht="20.5" customHeight="1">
      <c r="A42" s="1" t="s">
        <v>135</v>
      </c>
      <c r="G42" s="63">
        <f>SUM(G38:G40)</f>
        <v>57629504</v>
      </c>
      <c r="I42" s="63">
        <f>SUM(I38:I40)</f>
        <v>-4625823</v>
      </c>
      <c r="K42" s="63">
        <f>SUM(K38:K40)</f>
        <v>-4581283</v>
      </c>
      <c r="M42" s="63">
        <f>SUM(M38:M40)</f>
        <v>-6365852</v>
      </c>
    </row>
    <row r="43" spans="1:13" ht="21.75" customHeight="1">
      <c r="A43" s="1"/>
    </row>
    <row r="44" spans="1:13" ht="22.5" customHeight="1">
      <c r="A44" s="1"/>
    </row>
    <row r="45" spans="1:13" ht="22.5" customHeight="1">
      <c r="A45" s="1"/>
    </row>
    <row r="46" spans="1:13" ht="22.5" customHeight="1">
      <c r="A46" s="1"/>
    </row>
    <row r="47" spans="1:13" ht="26.15" customHeight="1">
      <c r="A47" s="1"/>
    </row>
    <row r="48" spans="1:13" ht="9" customHeight="1">
      <c r="A48" s="1"/>
    </row>
    <row r="49" spans="1:13" ht="22" customHeight="1">
      <c r="A49" s="68" t="s">
        <v>33</v>
      </c>
      <c r="B49" s="68"/>
      <c r="C49" s="68"/>
      <c r="D49" s="68"/>
      <c r="E49" s="69"/>
      <c r="F49" s="68"/>
      <c r="G49" s="68"/>
      <c r="H49" s="68"/>
      <c r="I49" s="49"/>
      <c r="J49" s="68"/>
      <c r="K49" s="49"/>
      <c r="L49" s="49"/>
      <c r="M49" s="49"/>
    </row>
    <row r="50" spans="1:13" ht="20.5" customHeight="1">
      <c r="A50" s="1" t="s">
        <v>0</v>
      </c>
      <c r="B50" s="1"/>
      <c r="C50" s="2"/>
      <c r="D50" s="1"/>
      <c r="I50" s="15"/>
      <c r="K50" s="15"/>
      <c r="L50" s="15"/>
      <c r="M50" s="15"/>
    </row>
    <row r="51" spans="1:13" ht="20.5" customHeight="1">
      <c r="A51" s="1" t="s">
        <v>117</v>
      </c>
      <c r="D51" s="14"/>
      <c r="I51" s="15"/>
      <c r="K51" s="15"/>
      <c r="L51" s="15"/>
      <c r="M51" s="15"/>
    </row>
    <row r="52" spans="1:13" ht="20.5" customHeight="1">
      <c r="A52" s="6" t="str">
        <f>A3</f>
        <v>สำหรับรอบระยะเวลาสามเดือนสิ้นสุดวันที่ 31 มีนาคม พ.ศ. 2568</v>
      </c>
      <c r="B52" s="68"/>
      <c r="C52" s="68"/>
      <c r="D52" s="69"/>
      <c r="E52" s="68"/>
      <c r="F52" s="68"/>
      <c r="G52" s="68"/>
      <c r="H52" s="68"/>
      <c r="I52" s="49"/>
      <c r="J52" s="68"/>
      <c r="K52" s="49"/>
      <c r="L52" s="49"/>
      <c r="M52" s="49"/>
    </row>
    <row r="53" spans="1:13" ht="20.5" customHeight="1"/>
    <row r="54" spans="1:13" ht="20.5" customHeight="1">
      <c r="G54" s="74" t="s">
        <v>3</v>
      </c>
      <c r="H54" s="74"/>
      <c r="I54" s="74"/>
      <c r="K54" s="74" t="s">
        <v>4</v>
      </c>
      <c r="L54" s="74"/>
      <c r="M54" s="74"/>
    </row>
    <row r="55" spans="1:13" ht="20.5" customHeight="1">
      <c r="G55" s="4" t="s">
        <v>5</v>
      </c>
      <c r="I55" s="4" t="s">
        <v>5</v>
      </c>
      <c r="K55" s="4" t="s">
        <v>5</v>
      </c>
      <c r="L55" s="4"/>
      <c r="M55" s="4" t="s">
        <v>5</v>
      </c>
    </row>
    <row r="56" spans="1:13" ht="20.5" customHeight="1">
      <c r="D56" s="14"/>
      <c r="E56" s="1"/>
      <c r="F56" s="1"/>
      <c r="G56" s="4" t="s">
        <v>9</v>
      </c>
      <c r="H56" s="1"/>
      <c r="I56" s="4" t="s">
        <v>10</v>
      </c>
      <c r="J56" s="1"/>
      <c r="K56" s="4" t="s">
        <v>9</v>
      </c>
      <c r="L56" s="1"/>
      <c r="M56" s="4" t="s">
        <v>10</v>
      </c>
    </row>
    <row r="57" spans="1:13" ht="20.5" customHeight="1">
      <c r="D57" s="14"/>
      <c r="E57" s="8" t="s">
        <v>11</v>
      </c>
      <c r="F57" s="1"/>
      <c r="G57" s="9" t="s">
        <v>12</v>
      </c>
      <c r="H57" s="1"/>
      <c r="I57" s="9" t="s">
        <v>12</v>
      </c>
      <c r="J57" s="1"/>
      <c r="K57" s="9" t="s">
        <v>12</v>
      </c>
      <c r="M57" s="9" t="s">
        <v>12</v>
      </c>
    </row>
    <row r="58" spans="1:13" ht="6" customHeight="1">
      <c r="G58" s="16"/>
      <c r="L58" s="15"/>
    </row>
    <row r="59" spans="1:13" ht="20.5" customHeight="1">
      <c r="A59" s="1" t="s">
        <v>136</v>
      </c>
      <c r="G59" s="16"/>
    </row>
    <row r="60" spans="1:13" ht="20.5" customHeight="1">
      <c r="A60" s="12" t="s">
        <v>137</v>
      </c>
      <c r="G60" s="16">
        <v>-1291367</v>
      </c>
      <c r="I60" s="16">
        <v>-1659710</v>
      </c>
      <c r="K60" s="70">
        <v>1570100</v>
      </c>
      <c r="M60" s="16">
        <v>-1659710</v>
      </c>
    </row>
    <row r="61" spans="1:13" ht="20.5" customHeight="1">
      <c r="A61" s="12" t="s">
        <v>159</v>
      </c>
      <c r="E61" s="14"/>
      <c r="G61" s="16">
        <v>-6249963</v>
      </c>
      <c r="I61" s="16">
        <v>-1930560</v>
      </c>
      <c r="K61" s="16">
        <v>-19440</v>
      </c>
      <c r="L61" s="15"/>
      <c r="M61" s="16">
        <v>-1930560</v>
      </c>
    </row>
    <row r="62" spans="1:13" ht="20.5" customHeight="1">
      <c r="A62" s="12" t="s">
        <v>138</v>
      </c>
      <c r="E62" s="14"/>
      <c r="G62" s="16">
        <v>-128000</v>
      </c>
      <c r="I62" s="16">
        <v>0</v>
      </c>
      <c r="K62" s="16">
        <v>0</v>
      </c>
      <c r="L62" s="15"/>
      <c r="M62" s="16">
        <v>0</v>
      </c>
    </row>
    <row r="63" spans="1:13" ht="20.5" customHeight="1">
      <c r="A63" s="12" t="s">
        <v>139</v>
      </c>
      <c r="E63" s="14"/>
      <c r="G63" s="16">
        <v>49598165</v>
      </c>
      <c r="I63" s="16">
        <v>0</v>
      </c>
      <c r="K63" s="16">
        <v>0</v>
      </c>
      <c r="L63" s="15"/>
      <c r="M63" s="16">
        <v>0</v>
      </c>
    </row>
    <row r="64" spans="1:13" ht="20.5" customHeight="1">
      <c r="A64" s="12" t="s">
        <v>140</v>
      </c>
      <c r="E64" s="14"/>
      <c r="G64" s="63">
        <v>22128</v>
      </c>
      <c r="I64" s="63">
        <v>8816</v>
      </c>
      <c r="K64" s="63">
        <v>22128</v>
      </c>
      <c r="L64" s="15"/>
      <c r="M64" s="63">
        <v>8816</v>
      </c>
    </row>
    <row r="65" spans="1:13" ht="6" customHeight="1">
      <c r="G65" s="16"/>
      <c r="L65" s="15"/>
    </row>
    <row r="66" spans="1:13" ht="20.5" customHeight="1">
      <c r="A66" s="1" t="s">
        <v>141</v>
      </c>
      <c r="E66" s="14"/>
      <c r="G66" s="49">
        <f>SUM(G60:G65)</f>
        <v>41950963</v>
      </c>
      <c r="I66" s="49">
        <f>SUM(I60:I65)</f>
        <v>-3581454</v>
      </c>
      <c r="K66" s="49">
        <f>SUM(K60:K65)</f>
        <v>1572788</v>
      </c>
      <c r="L66" s="15"/>
      <c r="M66" s="49">
        <f>SUM(M60:M65)</f>
        <v>-3581454</v>
      </c>
    </row>
    <row r="67" spans="1:13" ht="20.5" customHeight="1">
      <c r="E67" s="14"/>
      <c r="G67" s="15"/>
      <c r="I67" s="15"/>
      <c r="K67" s="15"/>
      <c r="L67" s="15"/>
      <c r="M67" s="15"/>
    </row>
    <row r="68" spans="1:13" ht="20.5" customHeight="1">
      <c r="A68" s="1" t="s">
        <v>142</v>
      </c>
      <c r="G68" s="16"/>
    </row>
    <row r="69" spans="1:13" ht="20.5" customHeight="1">
      <c r="A69" s="12" t="s">
        <v>143</v>
      </c>
      <c r="E69" s="14"/>
      <c r="G69" s="15">
        <v>61737977</v>
      </c>
      <c r="I69" s="15">
        <v>1857211</v>
      </c>
      <c r="K69" s="15">
        <v>4978265</v>
      </c>
      <c r="L69" s="15"/>
      <c r="M69" s="15">
        <v>1857211</v>
      </c>
    </row>
    <row r="70" spans="1:13" ht="20.5" customHeight="1">
      <c r="A70" s="12" t="s">
        <v>144</v>
      </c>
      <c r="E70" s="14"/>
      <c r="G70" s="15">
        <v>-65587083</v>
      </c>
      <c r="I70" s="15">
        <v>-3243298</v>
      </c>
      <c r="K70" s="16">
        <v>-1983081</v>
      </c>
      <c r="L70" s="15"/>
      <c r="M70" s="15">
        <v>-3243298</v>
      </c>
    </row>
    <row r="71" spans="1:13" ht="20.5" customHeight="1">
      <c r="A71" s="12" t="s">
        <v>145</v>
      </c>
      <c r="E71" s="14"/>
      <c r="G71" s="15">
        <v>15026812</v>
      </c>
      <c r="I71" s="15">
        <v>100151</v>
      </c>
      <c r="K71" s="15">
        <v>15026812</v>
      </c>
      <c r="L71" s="15"/>
      <c r="M71" s="15">
        <v>100151</v>
      </c>
    </row>
    <row r="72" spans="1:13" ht="20.5" customHeight="1">
      <c r="A72" s="12" t="s">
        <v>146</v>
      </c>
      <c r="E72" s="14"/>
      <c r="G72" s="16">
        <v>-15159324</v>
      </c>
      <c r="I72" s="16">
        <v>-4800000</v>
      </c>
      <c r="K72" s="16">
        <v>-15159324</v>
      </c>
      <c r="L72" s="15"/>
      <c r="M72" s="16">
        <v>-4800000</v>
      </c>
    </row>
    <row r="73" spans="1:13" ht="20.5" customHeight="1">
      <c r="A73" s="12" t="s">
        <v>147</v>
      </c>
      <c r="E73" s="14">
        <v>12</v>
      </c>
      <c r="G73" s="16">
        <v>-1576230</v>
      </c>
      <c r="I73" s="16">
        <v>-1587600</v>
      </c>
      <c r="K73" s="16">
        <v>-1242363</v>
      </c>
      <c r="L73" s="15"/>
      <c r="M73" s="16">
        <v>-1587600</v>
      </c>
    </row>
    <row r="74" spans="1:13" ht="20.5" customHeight="1">
      <c r="A74" s="12" t="s">
        <v>160</v>
      </c>
      <c r="E74" s="14">
        <v>18</v>
      </c>
      <c r="G74" s="16">
        <v>5000000</v>
      </c>
      <c r="I74" s="16">
        <v>0</v>
      </c>
      <c r="K74" s="16">
        <v>0</v>
      </c>
      <c r="L74" s="15"/>
      <c r="M74" s="16">
        <v>800000</v>
      </c>
    </row>
    <row r="75" spans="1:13" ht="20.5" customHeight="1">
      <c r="A75" s="12" t="s">
        <v>161</v>
      </c>
      <c r="E75" s="14">
        <v>18</v>
      </c>
      <c r="G75" s="16">
        <v>-5000000</v>
      </c>
      <c r="I75" s="16">
        <v>0</v>
      </c>
      <c r="K75" s="16">
        <v>0</v>
      </c>
      <c r="L75" s="15"/>
      <c r="M75" s="16">
        <v>-800000</v>
      </c>
    </row>
    <row r="76" spans="1:13" ht="20.5" customHeight="1">
      <c r="A76" s="12" t="s">
        <v>148</v>
      </c>
      <c r="E76" s="14"/>
      <c r="G76" s="63">
        <v>-1634490</v>
      </c>
      <c r="I76" s="63">
        <v>-1264848</v>
      </c>
      <c r="K76" s="63">
        <v>-1094534</v>
      </c>
      <c r="L76" s="15"/>
      <c r="M76" s="63">
        <v>-1264848</v>
      </c>
    </row>
    <row r="77" spans="1:13" ht="6" customHeight="1">
      <c r="E77" s="14"/>
      <c r="G77" s="16"/>
      <c r="L77" s="15"/>
    </row>
    <row r="78" spans="1:13" ht="20.5" customHeight="1">
      <c r="A78" s="1" t="s">
        <v>149</v>
      </c>
      <c r="E78" s="14"/>
      <c r="G78" s="49">
        <f>SUM(G69:G77)</f>
        <v>-7192338</v>
      </c>
      <c r="I78" s="49">
        <f>SUM(I69:I77)</f>
        <v>-8938384</v>
      </c>
      <c r="K78" s="49">
        <f>SUM(K69:K77)</f>
        <v>525775</v>
      </c>
      <c r="M78" s="49">
        <f>SUM(M69:M77)</f>
        <v>-8938384</v>
      </c>
    </row>
    <row r="79" spans="1:13" ht="20.5" customHeight="1">
      <c r="E79" s="14"/>
      <c r="G79" s="16"/>
      <c r="L79" s="15"/>
    </row>
    <row r="80" spans="1:13" ht="20.5" customHeight="1">
      <c r="A80" s="1" t="s">
        <v>150</v>
      </c>
      <c r="E80" s="14"/>
      <c r="G80" s="16">
        <f>G42+G66+G78</f>
        <v>92388129</v>
      </c>
      <c r="I80" s="16">
        <f>I42+I66+I78</f>
        <v>-17145661</v>
      </c>
      <c r="K80" s="16">
        <f>K42+K66+K78</f>
        <v>-2482720</v>
      </c>
      <c r="L80" s="15"/>
      <c r="M80" s="16">
        <f>M42+M66+M78</f>
        <v>-18885690</v>
      </c>
    </row>
    <row r="81" spans="1:13" ht="20.5" customHeight="1">
      <c r="A81" s="11" t="s">
        <v>151</v>
      </c>
      <c r="E81" s="14"/>
      <c r="G81" s="63">
        <v>11859323</v>
      </c>
      <c r="I81" s="63">
        <v>23755615</v>
      </c>
      <c r="K81" s="63">
        <v>11119620</v>
      </c>
      <c r="L81" s="15"/>
      <c r="M81" s="63">
        <v>23532639</v>
      </c>
    </row>
    <row r="82" spans="1:13" ht="6" customHeight="1">
      <c r="A82" s="1"/>
      <c r="B82" s="1"/>
      <c r="E82" s="14"/>
      <c r="G82" s="16"/>
      <c r="L82" s="15"/>
    </row>
    <row r="83" spans="1:13" ht="20.5" customHeight="1" thickBot="1">
      <c r="A83" s="1" t="s">
        <v>152</v>
      </c>
      <c r="B83" s="1"/>
      <c r="E83" s="14"/>
      <c r="G83" s="56">
        <f>SUM(G80:G82)</f>
        <v>104247452</v>
      </c>
      <c r="I83" s="56">
        <f>SUM(I80:I82)</f>
        <v>6609954</v>
      </c>
      <c r="K83" s="56">
        <f>SUM(K80:K82)</f>
        <v>8636900</v>
      </c>
      <c r="L83" s="15"/>
      <c r="M83" s="56">
        <f>SUM(M80:M82)</f>
        <v>4646949</v>
      </c>
    </row>
    <row r="84" spans="1:13" ht="20.5" customHeight="1" thickTop="1">
      <c r="E84" s="14"/>
      <c r="G84" s="15"/>
      <c r="I84" s="15"/>
      <c r="K84" s="15"/>
      <c r="L84" s="15"/>
      <c r="M84" s="15"/>
    </row>
    <row r="85" spans="1:13" ht="20.5" customHeight="1">
      <c r="A85" s="71" t="s">
        <v>153</v>
      </c>
      <c r="B85" s="72"/>
      <c r="C85" s="72"/>
      <c r="D85" s="72"/>
      <c r="E85" s="72"/>
      <c r="F85" s="72"/>
      <c r="G85" s="62"/>
      <c r="H85" s="72"/>
      <c r="I85" s="62"/>
      <c r="J85" s="72"/>
      <c r="K85" s="62"/>
      <c r="L85" s="62"/>
      <c r="M85" s="62"/>
    </row>
    <row r="86" spans="1:13" ht="6" customHeight="1">
      <c r="G86" s="15"/>
      <c r="I86" s="15"/>
      <c r="K86" s="15"/>
      <c r="L86" s="15"/>
      <c r="M86" s="15"/>
    </row>
    <row r="87" spans="1:13" ht="20.5" customHeight="1">
      <c r="A87" s="12" t="s">
        <v>154</v>
      </c>
      <c r="G87" s="15">
        <v>0</v>
      </c>
      <c r="I87" s="15">
        <v>1580000</v>
      </c>
      <c r="K87" s="15">
        <v>0</v>
      </c>
      <c r="L87" s="15"/>
      <c r="M87" s="15">
        <v>1580000</v>
      </c>
    </row>
    <row r="88" spans="1:13" ht="20.5" customHeight="1">
      <c r="A88" s="12" t="s">
        <v>114</v>
      </c>
      <c r="E88" s="14"/>
      <c r="G88" s="16">
        <v>170500000</v>
      </c>
      <c r="I88" s="16">
        <v>0</v>
      </c>
      <c r="K88" s="16">
        <v>170500000</v>
      </c>
      <c r="L88" s="15"/>
      <c r="M88" s="16">
        <v>0</v>
      </c>
    </row>
    <row r="89" spans="1:13" ht="20.5" customHeight="1">
      <c r="E89" s="14"/>
      <c r="G89" s="16"/>
      <c r="L89" s="15"/>
    </row>
    <row r="90" spans="1:13" ht="20.5" customHeight="1">
      <c r="E90" s="14"/>
      <c r="G90" s="16"/>
      <c r="L90" s="15"/>
    </row>
    <row r="91" spans="1:13" ht="22.5" customHeight="1">
      <c r="E91" s="14"/>
      <c r="G91" s="16"/>
      <c r="L91" s="15"/>
    </row>
    <row r="92" spans="1:13" ht="22.5" customHeight="1">
      <c r="E92" s="14"/>
      <c r="G92" s="16"/>
      <c r="L92" s="15"/>
    </row>
    <row r="93" spans="1:13" ht="22.5" customHeight="1">
      <c r="E93" s="14"/>
      <c r="G93" s="16"/>
      <c r="L93" s="15"/>
    </row>
    <row r="94" spans="1:13" ht="22.5" customHeight="1">
      <c r="E94" s="14"/>
      <c r="G94" s="16"/>
      <c r="L94" s="15"/>
    </row>
    <row r="95" spans="1:13" ht="22.5" customHeight="1">
      <c r="E95" s="14"/>
      <c r="G95" s="16"/>
      <c r="L95" s="15"/>
    </row>
    <row r="96" spans="1:13" ht="20.5" customHeight="1">
      <c r="E96" s="14"/>
      <c r="G96" s="16"/>
      <c r="L96" s="15"/>
    </row>
    <row r="97" spans="1:13" ht="20.5" customHeight="1">
      <c r="E97" s="14"/>
      <c r="G97" s="16"/>
      <c r="L97" s="15"/>
    </row>
    <row r="98" spans="1:13" ht="22" customHeight="1">
      <c r="A98" s="68" t="str">
        <f>+A49</f>
        <v>หมายเหตุประกอบข้อมูลทางการเงินเป็นส่วนหนึ่งของข้อมูลทางการเงินระหว่างกาลนี้</v>
      </c>
      <c r="B98" s="68"/>
      <c r="C98" s="68"/>
      <c r="D98" s="68"/>
      <c r="E98" s="68"/>
      <c r="F98" s="68"/>
      <c r="G98" s="68"/>
      <c r="H98" s="68"/>
      <c r="I98" s="63"/>
      <c r="J98" s="68"/>
      <c r="K98" s="63"/>
      <c r="L98" s="63"/>
      <c r="M98" s="63"/>
    </row>
  </sheetData>
  <mergeCells count="4">
    <mergeCell ref="G5:I5"/>
    <mergeCell ref="K5:M5"/>
    <mergeCell ref="G54:I54"/>
    <mergeCell ref="K54:M54"/>
  </mergeCells>
  <pageMargins left="0.8" right="0.5" top="0.5" bottom="0.6" header="0.49" footer="0.4"/>
  <pageSetup paperSize="9" scale="80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Thai 2-4 </vt:lpstr>
      <vt:lpstr>Thai5(3m)</vt:lpstr>
      <vt:lpstr>Thai6</vt:lpstr>
      <vt:lpstr>Thai7</vt:lpstr>
      <vt:lpstr>Thai8-9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Benjamas Poonyavedsoonton (TH)</dc:creator>
  <cp:lastModifiedBy>Atjaraporn Layanggoon (TH)</cp:lastModifiedBy>
  <cp:lastPrinted>2025-05-09T04:34:09Z</cp:lastPrinted>
  <dcterms:created xsi:type="dcterms:W3CDTF">2025-05-09T04:27:05Z</dcterms:created>
  <dcterms:modified xsi:type="dcterms:W3CDTF">2025-05-09T12:06:15Z</dcterms:modified>
</cp:coreProperties>
</file>