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M:\ABAS-Listed\Twenty-four con &amp; supply\Twenty-Four Con &amp; Supply_Mar2025 (Q1)\"/>
    </mc:Choice>
  </mc:AlternateContent>
  <xr:revisionPtr revIDLastSave="0" documentId="13_ncr:1_{B32CA90E-046A-4C22-AB82-788AD2DE3460}" xr6:coauthVersionLast="47" xr6:coauthVersionMax="47" xr10:uidLastSave="{00000000-0000-0000-0000-000000000000}"/>
  <bookViews>
    <workbookView xWindow="20" yWindow="380" windowWidth="19180" windowHeight="11260" activeTab="4" xr2:uid="{85978F42-F581-4BC2-8364-7A3B79F2B66A}"/>
  </bookViews>
  <sheets>
    <sheet name="ENG 2-3 " sheetId="1" r:id="rId1"/>
    <sheet name="4(3m)" sheetId="2" r:id="rId2"/>
    <sheet name="5" sheetId="3" r:id="rId3"/>
    <sheet name="6" sheetId="4" r:id="rId4"/>
    <sheet name="7-8" sheetId="5" r:id="rId5"/>
  </sheets>
  <definedNames>
    <definedName name="_xlnm.Print_Area" localSheetId="2">'5'!$A$1:$M$36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1" i="5" l="1"/>
  <c r="K91" i="5"/>
  <c r="I91" i="5"/>
  <c r="G91" i="5"/>
  <c r="M78" i="5"/>
  <c r="K78" i="5"/>
  <c r="I78" i="5"/>
  <c r="G78" i="5"/>
  <c r="A60" i="5"/>
  <c r="A59" i="5"/>
  <c r="M25" i="5"/>
  <c r="M40" i="5" s="1"/>
  <c r="M44" i="5" s="1"/>
  <c r="I25" i="5"/>
  <c r="I40" i="5" s="1"/>
  <c r="I44" i="5" s="1"/>
  <c r="A35" i="4"/>
  <c r="K24" i="4"/>
  <c r="G24" i="4"/>
  <c r="E24" i="4"/>
  <c r="C24" i="4"/>
  <c r="M21" i="4"/>
  <c r="M19" i="4"/>
  <c r="K16" i="4"/>
  <c r="I16" i="4"/>
  <c r="G16" i="4"/>
  <c r="E16" i="4"/>
  <c r="C16" i="4"/>
  <c r="M16" i="4" s="1"/>
  <c r="M14" i="4"/>
  <c r="M12" i="4"/>
  <c r="A36" i="3"/>
  <c r="A57" i="5" s="1"/>
  <c r="A114" i="5" s="1"/>
  <c r="K25" i="3"/>
  <c r="G25" i="3"/>
  <c r="E25" i="3"/>
  <c r="C25" i="3"/>
  <c r="M22" i="3"/>
  <c r="M20" i="3"/>
  <c r="M17" i="3"/>
  <c r="K17" i="3"/>
  <c r="I17" i="3"/>
  <c r="G17" i="3"/>
  <c r="E17" i="3"/>
  <c r="C17" i="3"/>
  <c r="M15" i="3"/>
  <c r="M13" i="3"/>
  <c r="N31" i="2"/>
  <c r="L31" i="2"/>
  <c r="J31" i="2"/>
  <c r="H31" i="2"/>
  <c r="N20" i="2"/>
  <c r="L20" i="2"/>
  <c r="J20" i="2"/>
  <c r="H20" i="2"/>
  <c r="N15" i="2"/>
  <c r="N22" i="2" s="1"/>
  <c r="N26" i="2" s="1"/>
  <c r="N33" i="2" s="1"/>
  <c r="N36" i="2" s="1"/>
  <c r="N39" i="2" s="1"/>
  <c r="N44" i="2" s="1"/>
  <c r="L15" i="2"/>
  <c r="L22" i="2" s="1"/>
  <c r="L26" i="2" s="1"/>
  <c r="L33" i="2" s="1"/>
  <c r="L36" i="2" s="1"/>
  <c r="J15" i="2"/>
  <c r="J22" i="2" s="1"/>
  <c r="J26" i="2" s="1"/>
  <c r="J33" i="2" s="1"/>
  <c r="J36" i="2" s="1"/>
  <c r="J39" i="2" s="1"/>
  <c r="J44" i="2" s="1"/>
  <c r="H15" i="2"/>
  <c r="H22" i="2" s="1"/>
  <c r="H26" i="2" s="1"/>
  <c r="H33" i="2" s="1"/>
  <c r="H36" i="2" s="1"/>
  <c r="A121" i="1"/>
  <c r="M116" i="1"/>
  <c r="I116" i="1"/>
  <c r="M97" i="1"/>
  <c r="M118" i="1" s="1"/>
  <c r="K97" i="1"/>
  <c r="M95" i="1"/>
  <c r="K95" i="1"/>
  <c r="I95" i="1"/>
  <c r="G95" i="1"/>
  <c r="M85" i="1"/>
  <c r="K85" i="1"/>
  <c r="I85" i="1"/>
  <c r="I97" i="1" s="1"/>
  <c r="I118" i="1" s="1"/>
  <c r="G85" i="1"/>
  <c r="G97" i="1" s="1"/>
  <c r="A61" i="1"/>
  <c r="M38" i="1"/>
  <c r="I38" i="1"/>
  <c r="M36" i="1"/>
  <c r="K36" i="1"/>
  <c r="K38" i="1" s="1"/>
  <c r="I36" i="1"/>
  <c r="G36" i="1"/>
  <c r="M22" i="1"/>
  <c r="K22" i="1"/>
  <c r="I22" i="1"/>
  <c r="G22" i="1"/>
  <c r="G38" i="1" s="1"/>
  <c r="M93" i="5" l="1"/>
  <c r="M96" i="5" s="1"/>
  <c r="I93" i="5"/>
  <c r="I96" i="5" s="1"/>
  <c r="L39" i="2"/>
  <c r="K13" i="5"/>
  <c r="K25" i="5" s="1"/>
  <c r="K40" i="5" s="1"/>
  <c r="K44" i="5" s="1"/>
  <c r="K93" i="5" s="1"/>
  <c r="K96" i="5" s="1"/>
  <c r="G13" i="5"/>
  <c r="G25" i="5" s="1"/>
  <c r="G40" i="5" s="1"/>
  <c r="G44" i="5" s="1"/>
  <c r="G93" i="5" s="1"/>
  <c r="G96" i="5" s="1"/>
  <c r="H39" i="2"/>
  <c r="L44" i="2" l="1"/>
  <c r="I22" i="4"/>
  <c r="I23" i="3"/>
  <c r="H44" i="2"/>
  <c r="I25" i="3" l="1"/>
  <c r="G113" i="1" s="1"/>
  <c r="G116" i="1" s="1"/>
  <c r="G118" i="1" s="1"/>
  <c r="M23" i="3"/>
  <c r="M25" i="3" s="1"/>
  <c r="M22" i="4"/>
  <c r="I24" i="4"/>
  <c r="K113" i="1" l="1"/>
  <c r="K116" i="1" s="1"/>
  <c r="K118" i="1" s="1"/>
  <c r="M24" i="4"/>
</calcChain>
</file>

<file path=xl/sharedStrings.xml><?xml version="1.0" encoding="utf-8"?>
<sst xmlns="http://schemas.openxmlformats.org/spreadsheetml/2006/main" count="332" uniqueCount="169">
  <si>
    <t>Twenty-Four Con &amp; Supply Public Company Limited</t>
  </si>
  <si>
    <t>As at 31 March 2025</t>
  </si>
  <si>
    <t>Consolidated</t>
  </si>
  <si>
    <t>Separate</t>
  </si>
  <si>
    <t>financial information</t>
  </si>
  <si>
    <t>Unaudited</t>
  </si>
  <si>
    <t>Audited</t>
  </si>
  <si>
    <t>31 March</t>
  </si>
  <si>
    <t>31 December</t>
  </si>
  <si>
    <t>2025</t>
  </si>
  <si>
    <t>2024</t>
  </si>
  <si>
    <t>Notes</t>
  </si>
  <si>
    <t>Baht</t>
  </si>
  <si>
    <t>Assets</t>
  </si>
  <si>
    <t>Current assets</t>
  </si>
  <si>
    <t>Cash and cash equivalents</t>
  </si>
  <si>
    <t>Trade and other current receivables, net</t>
  </si>
  <si>
    <t>Current contract assets</t>
  </si>
  <si>
    <t>Inventories</t>
  </si>
  <si>
    <t>Other current assets</t>
  </si>
  <si>
    <t>Total current assets</t>
  </si>
  <si>
    <t>Non-current assets</t>
  </si>
  <si>
    <t>Deposits at financial institutions used as collateral</t>
  </si>
  <si>
    <t>-</t>
  </si>
  <si>
    <t>Goodwill</t>
  </si>
  <si>
    <t>Intangible assets, net</t>
  </si>
  <si>
    <t>Right-of-use assets, net</t>
  </si>
  <si>
    <t>Other non-current assets</t>
  </si>
  <si>
    <t>Total non-current assets</t>
  </si>
  <si>
    <t>Total assets</t>
  </si>
  <si>
    <t>Director ___________________________________</t>
  </si>
  <si>
    <t xml:space="preserve">                                    (                                                         )                     </t>
  </si>
  <si>
    <t>The accompanying notes form part of this interim financial information.</t>
  </si>
  <si>
    <t>Liabilities and equity</t>
  </si>
  <si>
    <t>Current liabilities</t>
  </si>
  <si>
    <t xml:space="preserve">Bank overdrafts and short-term borrowings </t>
  </si>
  <si>
    <t>from financial institutions and other company</t>
  </si>
  <si>
    <t xml:space="preserve">Current portion of long-term loans </t>
  </si>
  <si>
    <t>Trade and other current payables</t>
  </si>
  <si>
    <t>Current contract liabilities</t>
  </si>
  <si>
    <t>Current portion of lease liabilities</t>
  </si>
  <si>
    <t>Loan from related parties</t>
  </si>
  <si>
    <t>Income tax payable</t>
  </si>
  <si>
    <t>Other current liabilities</t>
  </si>
  <si>
    <t>Total current liabilities</t>
  </si>
  <si>
    <t>Non-current liabilities</t>
  </si>
  <si>
    <t>Long-term loans from financial institutions</t>
  </si>
  <si>
    <t xml:space="preserve"> and other company</t>
  </si>
  <si>
    <t>Lease liabilities</t>
  </si>
  <si>
    <t>Non-current provisions for employee benefits</t>
  </si>
  <si>
    <t>Other non-current liabilities</t>
  </si>
  <si>
    <t>Total non-current liabilities</t>
  </si>
  <si>
    <t>Total liabilities</t>
  </si>
  <si>
    <t>Equity</t>
  </si>
  <si>
    <t>Share capital</t>
  </si>
  <si>
    <t>Authorised share capital</t>
  </si>
  <si>
    <t xml:space="preserve">   727,500,000 ordinary shares </t>
  </si>
  <si>
    <t xml:space="preserve">  of par Baht 0.5 each</t>
  </si>
  <si>
    <t>Issued and paid-up share capital</t>
  </si>
  <si>
    <t xml:space="preserve">   485,000,000 ordinary shares </t>
  </si>
  <si>
    <t xml:space="preserve">  of Baht 0.5 each paid-up</t>
  </si>
  <si>
    <t xml:space="preserve">(2024: 430,000,000 ordinary shares </t>
  </si>
  <si>
    <t xml:space="preserve">  of Baht 0.5 each paid-up)</t>
  </si>
  <si>
    <t>Premium on paid-up capital</t>
  </si>
  <si>
    <t>Retained deficits</t>
  </si>
  <si>
    <t>Unappropriated</t>
  </si>
  <si>
    <t>Share-based payment</t>
  </si>
  <si>
    <t>Total equity</t>
  </si>
  <si>
    <t>Total liabilities and equity</t>
  </si>
  <si>
    <t>For the three-month period ended 31 March 2025</t>
  </si>
  <si>
    <t>Revenue from construction and rendering services</t>
  </si>
  <si>
    <t>Revenue from sales of goods</t>
  </si>
  <si>
    <t>Cost of constructions and services</t>
  </si>
  <si>
    <t>Cost of goods sold</t>
  </si>
  <si>
    <t xml:space="preserve">Gross profit (loss) </t>
  </si>
  <si>
    <t>Other income</t>
  </si>
  <si>
    <t>Profit (loss) before expenses</t>
  </si>
  <si>
    <t xml:space="preserve">Selling expenses
</t>
  </si>
  <si>
    <t>Administrative expenses</t>
  </si>
  <si>
    <t>Expected credit loss</t>
  </si>
  <si>
    <t>Total expenses</t>
  </si>
  <si>
    <t>Profit (loss) before finance cost and income tax</t>
  </si>
  <si>
    <t>Finance cost</t>
  </si>
  <si>
    <t>Profit (loss) before income tax</t>
  </si>
  <si>
    <t>Income tax</t>
  </si>
  <si>
    <t>Profir (loss) for the period</t>
  </si>
  <si>
    <t>Profit (loss) per share</t>
  </si>
  <si>
    <t>Basic earnings (loss) per share (Baht)</t>
  </si>
  <si>
    <t>Consolidated financial information</t>
  </si>
  <si>
    <t>Attributable to owners of the parent</t>
  </si>
  <si>
    <t>Issued and</t>
  </si>
  <si>
    <t>Premium</t>
  </si>
  <si>
    <t>Retained  earnings (deficit)</t>
  </si>
  <si>
    <t>paid-up</t>
  </si>
  <si>
    <t>on paid-up</t>
  </si>
  <si>
    <t>Appropriated -</t>
  </si>
  <si>
    <t>Share-based</t>
  </si>
  <si>
    <t>Total</t>
  </si>
  <si>
    <t>share capital</t>
  </si>
  <si>
    <t>capital</t>
  </si>
  <si>
    <t>Legal reserve</t>
  </si>
  <si>
    <t>payment</t>
  </si>
  <si>
    <t>equity</t>
  </si>
  <si>
    <t>Opening balance as at 1 January 2024 (Audited)</t>
  </si>
  <si>
    <t>Change in equity for the period</t>
  </si>
  <si>
    <t>Total comprehensive loss for the period</t>
  </si>
  <si>
    <t>Closing balance as at 31 March 2024 (Unaudited)</t>
  </si>
  <si>
    <t>Opening balance as at 1 January 2025 (Audited)</t>
  </si>
  <si>
    <t>Share swap for business combination</t>
  </si>
  <si>
    <t>Total comprehensive income for the period</t>
  </si>
  <si>
    <t>Closing balance as at 31 March 2025 (Unaudited)</t>
  </si>
  <si>
    <t>Separate financial information</t>
  </si>
  <si>
    <t xml:space="preserve">Separate </t>
  </si>
  <si>
    <t>Cash flows from operating activities</t>
  </si>
  <si>
    <t>Adjustments for :</t>
  </si>
  <si>
    <t>Depreciation and amortisation</t>
  </si>
  <si>
    <t>Unrealised (gain) loss on foreign exchange rate</t>
  </si>
  <si>
    <t>Gain on derivatives</t>
  </si>
  <si>
    <t>Employee benefit expenses</t>
  </si>
  <si>
    <t>Interest income</t>
  </si>
  <si>
    <t>Finance costs</t>
  </si>
  <si>
    <t>Cash flows before changes in operating assets</t>
  </si>
  <si>
    <t>and liabilities</t>
  </si>
  <si>
    <t>Changes in operating assets and liabilities :</t>
  </si>
  <si>
    <t>Non-current contract assets</t>
  </si>
  <si>
    <t>Cash generated from (used in) operating activities</t>
  </si>
  <si>
    <t>before interest and income tax paid</t>
  </si>
  <si>
    <t>Interest paid</t>
  </si>
  <si>
    <t>Income tax paid</t>
  </si>
  <si>
    <t>Net cash generated from (used in) operating activities</t>
  </si>
  <si>
    <t>Cash flows from investing activities</t>
  </si>
  <si>
    <t xml:space="preserve">Decrease (increase) in restricted deposits </t>
  </si>
  <si>
    <t>at financial institutions</t>
  </si>
  <si>
    <t>and equipment</t>
  </si>
  <si>
    <t>Payments for purchase of intangible assets</t>
  </si>
  <si>
    <t>Cash received from business acquisition</t>
  </si>
  <si>
    <t>Proceeds from interest income</t>
  </si>
  <si>
    <t>Net cash generated from (used in) investing activities</t>
  </si>
  <si>
    <t>Cash flows from financing activities</t>
  </si>
  <si>
    <t>Proceeds from overdrafts</t>
  </si>
  <si>
    <t>Repayments for overdrafts</t>
  </si>
  <si>
    <t>Proceeds from short-term borrowings from financial institutions</t>
  </si>
  <si>
    <t>Repayments on short-term borrowings from financial institutions</t>
  </si>
  <si>
    <t xml:space="preserve">Repayments on long-term borrowings </t>
  </si>
  <si>
    <t>from financial institutions and other party</t>
  </si>
  <si>
    <t>Payment for principal elements of lease payments</t>
  </si>
  <si>
    <t>Net cash generated from (used in) financing activities</t>
  </si>
  <si>
    <t>Net increase (decrease) in cash and cash equivalents</t>
  </si>
  <si>
    <t>Cash and cash equivalents at the beginning of the period</t>
  </si>
  <si>
    <t>Cash and cash equivalents at end of the period</t>
  </si>
  <si>
    <t>Significant non-cash transactions are as follows :</t>
  </si>
  <si>
    <t>Payable for acquisition of equipment</t>
  </si>
  <si>
    <t>from financial institutions</t>
  </si>
  <si>
    <t>18 c), d)</t>
  </si>
  <si>
    <t>and equipment, net</t>
  </si>
  <si>
    <t>Payments for purchase of building, leasehold improvements</t>
  </si>
  <si>
    <t>Investment in subsidiaries</t>
  </si>
  <si>
    <t>Proceeds from short-term borrowings from related parties</t>
  </si>
  <si>
    <t>Repayments on short-term borrowings from related parties</t>
  </si>
  <si>
    <t>Statements of Financial Position</t>
  </si>
  <si>
    <t xml:space="preserve">Building, leasehold improvements </t>
  </si>
  <si>
    <t>Deferred tax assets, net</t>
  </si>
  <si>
    <t xml:space="preserve">Statements of Comprehensive Income </t>
  </si>
  <si>
    <t>Total revenues</t>
  </si>
  <si>
    <t>Total costs</t>
  </si>
  <si>
    <t>Gain on purchase negotiation</t>
  </si>
  <si>
    <t>Statements of Changes in Equity</t>
  </si>
  <si>
    <t>Statements of Cash Flows</t>
  </si>
  <si>
    <t>Trade and other current receivables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</si>
</sst>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#,##0;\(#,##0\);&quot;-&quot;;@"/>
    <numFmt numFmtId="166" formatCode="_(* #,##0_);_(* \(#,##0\);_(* &quot;-&quot;_)\ \ \ \ \ ;_(@_)"/>
    <numFmt numFmtId="167" formatCode="#,##0.00;\(#,##0.00\)"/>
    <numFmt numFmtId="168" formatCode="#,##0;\(#,##0\)"/>
    <numFmt numFmtId="169" formatCode="#,##0.00;\(#,##0.00\);&quot;-&quot;;@"/>
    <numFmt numFmtId="170" formatCode="_(* #,##0_);_(* \(#,##0\);_(* &quot;-&quot;??_);_(@_)"/>
  </numFmts>
  <fonts count="11" x14ac:knownFonts="1">
    <font>
      <sz val="8"/>
      <name val="Arial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4"/>
      <name val="Cordia New"/>
      <family val="2"/>
    </font>
    <font>
      <b/>
      <sz val="9"/>
      <name val="Arial"/>
      <family val="2"/>
    </font>
    <font>
      <sz val="10"/>
      <name val="Microsoft Sans Serif"/>
      <family val="2"/>
    </font>
    <font>
      <sz val="9"/>
      <name val="Arial"/>
      <family val="2"/>
    </font>
    <font>
      <sz val="8"/>
      <name val="Arial"/>
      <family val="2"/>
    </font>
    <font>
      <sz val="14"/>
      <name val="AngsanaUPC"/>
      <family val="1"/>
      <charset val="222"/>
    </font>
    <font>
      <sz val="9"/>
      <color indexed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164" fontId="8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5" fillId="0" borderId="0"/>
    <xf numFmtId="0" fontId="5" fillId="0" borderId="0"/>
    <xf numFmtId="0" fontId="2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  <xf numFmtId="0" fontId="5" fillId="0" borderId="0"/>
    <xf numFmtId="43" fontId="5" fillId="0" borderId="0" applyFont="0" applyFill="0" applyBorder="0" applyAlignment="0" applyProtection="0"/>
    <xf numFmtId="0" fontId="7" fillId="0" borderId="0"/>
    <xf numFmtId="0" fontId="10" fillId="0" borderId="0"/>
    <xf numFmtId="43" fontId="5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131">
    <xf numFmtId="0" fontId="0" fillId="0" borderId="0" xfId="0"/>
    <xf numFmtId="0" fontId="4" fillId="0" borderId="0" xfId="2" applyFont="1" applyAlignment="1">
      <alignment vertical="center"/>
    </xf>
    <xf numFmtId="37" fontId="4" fillId="0" borderId="0" xfId="2" applyNumberFormat="1" applyFont="1" applyAlignment="1">
      <alignment vertical="center"/>
    </xf>
    <xf numFmtId="0" fontId="4" fillId="0" borderId="0" xfId="2" applyFont="1" applyAlignment="1">
      <alignment horizontal="center" vertical="center"/>
    </xf>
    <xf numFmtId="165" fontId="4" fillId="0" borderId="0" xfId="3" applyNumberFormat="1" applyFont="1" applyFill="1" applyAlignment="1">
      <alignment horizontal="right" vertical="center"/>
    </xf>
    <xf numFmtId="37" fontId="4" fillId="0" borderId="1" xfId="4" quotePrefix="1" applyNumberFormat="1" applyFont="1" applyBorder="1" applyAlignment="1">
      <alignment horizontal="left" vertical="center"/>
    </xf>
    <xf numFmtId="0" fontId="4" fillId="0" borderId="1" xfId="2" applyFont="1" applyBorder="1" applyAlignment="1">
      <alignment vertical="center"/>
    </xf>
    <xf numFmtId="37" fontId="4" fillId="0" borderId="1" xfId="2" applyNumberFormat="1" applyFont="1" applyBorder="1" applyAlignment="1">
      <alignment vertical="center"/>
    </xf>
    <xf numFmtId="0" fontId="4" fillId="0" borderId="1" xfId="2" applyFont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right" vertical="center"/>
    </xf>
    <xf numFmtId="165" fontId="4" fillId="0" borderId="0" xfId="3" applyNumberFormat="1" applyFont="1" applyFill="1" applyBorder="1" applyAlignment="1">
      <alignment horizontal="right" vertical="center"/>
    </xf>
    <xf numFmtId="0" fontId="6" fillId="0" borderId="0" xfId="2" quotePrefix="1" applyFont="1" applyAlignment="1">
      <alignment vertical="center"/>
    </xf>
    <xf numFmtId="0" fontId="6" fillId="0" borderId="0" xfId="2" applyFont="1" applyAlignment="1">
      <alignment vertical="center"/>
    </xf>
    <xf numFmtId="37" fontId="6" fillId="0" borderId="0" xfId="2" applyNumberFormat="1" applyFont="1" applyAlignment="1">
      <alignment vertical="center"/>
    </xf>
    <xf numFmtId="0" fontId="4" fillId="0" borderId="0" xfId="4" applyFont="1" applyAlignment="1">
      <alignment horizontal="center" vertical="center"/>
    </xf>
    <xf numFmtId="0" fontId="4" fillId="0" borderId="0" xfId="4" applyFont="1" applyAlignment="1">
      <alignment horizontal="right" vertical="center"/>
    </xf>
    <xf numFmtId="165" fontId="4" fillId="0" borderId="0" xfId="4" applyNumberFormat="1" applyFont="1" applyAlignment="1">
      <alignment horizontal="right" vertical="center"/>
    </xf>
    <xf numFmtId="165" fontId="4" fillId="0" borderId="0" xfId="4" quotePrefix="1" applyNumberFormat="1" applyFont="1" applyAlignment="1">
      <alignment horizontal="right" vertical="center"/>
    </xf>
    <xf numFmtId="0" fontId="4" fillId="0" borderId="1" xfId="4" applyFont="1" applyBorder="1" applyAlignment="1">
      <alignment horizontal="center" vertical="center"/>
    </xf>
    <xf numFmtId="165" fontId="4" fillId="0" borderId="1" xfId="4" applyNumberFormat="1" applyFont="1" applyBorder="1" applyAlignment="1">
      <alignment horizontal="right" vertical="center"/>
    </xf>
    <xf numFmtId="0" fontId="6" fillId="0" borderId="0" xfId="2" quotePrefix="1" applyFont="1" applyAlignment="1">
      <alignment horizontal="center" vertical="center"/>
    </xf>
    <xf numFmtId="165" fontId="6" fillId="0" borderId="0" xfId="3" quotePrefix="1" applyNumberFormat="1" applyFont="1" applyFill="1" applyAlignment="1">
      <alignment horizontal="right" vertical="center"/>
    </xf>
    <xf numFmtId="0" fontId="6" fillId="0" borderId="0" xfId="2" applyFont="1" applyAlignment="1">
      <alignment horizontal="center" vertical="center"/>
    </xf>
    <xf numFmtId="165" fontId="6" fillId="0" borderId="0" xfId="3" applyNumberFormat="1" applyFont="1" applyFill="1" applyAlignment="1">
      <alignment horizontal="right" vertical="center"/>
    </xf>
    <xf numFmtId="165" fontId="6" fillId="0" borderId="0" xfId="3" applyNumberFormat="1" applyFont="1" applyFill="1" applyBorder="1" applyAlignment="1">
      <alignment horizontal="right" vertical="center"/>
    </xf>
    <xf numFmtId="165" fontId="6" fillId="0" borderId="0" xfId="2" applyNumberFormat="1" applyFont="1" applyAlignment="1">
      <alignment vertical="center"/>
    </xf>
    <xf numFmtId="165" fontId="6" fillId="0" borderId="0" xfId="7" applyNumberFormat="1" applyFont="1" applyFill="1" applyBorder="1" applyAlignment="1">
      <alignment horizontal="right" vertical="center"/>
    </xf>
    <xf numFmtId="37" fontId="6" fillId="0" borderId="0" xfId="2" quotePrefix="1" applyNumberFormat="1" applyFont="1" applyAlignment="1">
      <alignment vertical="center"/>
    </xf>
    <xf numFmtId="167" fontId="6" fillId="0" borderId="0" xfId="2" applyNumberFormat="1" applyFont="1" applyAlignment="1">
      <alignment vertical="center"/>
    </xf>
    <xf numFmtId="165" fontId="6" fillId="0" borderId="1" xfId="7" applyNumberFormat="1" applyFont="1" applyFill="1" applyBorder="1" applyAlignment="1">
      <alignment horizontal="right" vertical="center"/>
    </xf>
    <xf numFmtId="165" fontId="6" fillId="0" borderId="1" xfId="3" applyNumberFormat="1" applyFont="1" applyFill="1" applyBorder="1" applyAlignment="1">
      <alignment horizontal="right" vertical="center"/>
    </xf>
    <xf numFmtId="165" fontId="4" fillId="0" borderId="0" xfId="2" quotePrefix="1" applyNumberFormat="1" applyFont="1" applyAlignment="1">
      <alignment vertical="center"/>
    </xf>
    <xf numFmtId="0" fontId="4" fillId="0" borderId="0" xfId="2" quotePrefix="1" applyFont="1" applyAlignment="1">
      <alignment vertical="center"/>
    </xf>
    <xf numFmtId="167" fontId="4" fillId="0" borderId="0" xfId="2" applyNumberFormat="1" applyFont="1" applyAlignment="1">
      <alignment vertical="center"/>
    </xf>
    <xf numFmtId="165" fontId="6" fillId="0" borderId="2" xfId="3" applyNumberFormat="1" applyFont="1" applyFill="1" applyBorder="1" applyAlignment="1">
      <alignment horizontal="right" vertical="center"/>
    </xf>
    <xf numFmtId="0" fontId="6" fillId="0" borderId="0" xfId="8" applyFont="1" applyAlignment="1">
      <alignment vertical="center"/>
    </xf>
    <xf numFmtId="167" fontId="6" fillId="0" borderId="0" xfId="2" applyNumberFormat="1" applyFont="1" applyAlignment="1">
      <alignment horizontal="center" vertical="center"/>
    </xf>
    <xf numFmtId="0" fontId="6" fillId="0" borderId="0" xfId="8" applyFont="1" applyAlignment="1">
      <alignment horizontal="left" vertical="center"/>
    </xf>
    <xf numFmtId="0" fontId="6" fillId="0" borderId="1" xfId="2" applyFont="1" applyBorder="1" applyAlignment="1">
      <alignment vertical="center"/>
    </xf>
    <xf numFmtId="37" fontId="6" fillId="0" borderId="1" xfId="2" applyNumberFormat="1" applyFont="1" applyBorder="1" applyAlignment="1">
      <alignment vertical="center"/>
    </xf>
    <xf numFmtId="0" fontId="6" fillId="0" borderId="1" xfId="2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65" fontId="6" fillId="0" borderId="1" xfId="3" quotePrefix="1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37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165" fontId="6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6" fillId="0" borderId="0" xfId="1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5" fontId="6" fillId="0" borderId="1" xfId="1" applyNumberFormat="1" applyFont="1" applyFill="1" applyBorder="1" applyAlignment="1">
      <alignment horizontal="right" vertical="center"/>
    </xf>
    <xf numFmtId="165" fontId="6" fillId="0" borderId="0" xfId="1" applyNumberFormat="1" applyFont="1" applyFill="1" applyBorder="1" applyAlignment="1">
      <alignment horizontal="right" vertical="center"/>
    </xf>
    <xf numFmtId="165" fontId="6" fillId="0" borderId="0" xfId="11" applyNumberFormat="1" applyFont="1" applyFill="1" applyBorder="1" applyAlignment="1">
      <alignment horizontal="right" vertical="center"/>
    </xf>
    <xf numFmtId="168" fontId="4" fillId="0" borderId="0" xfId="0" applyNumberFormat="1" applyFont="1" applyAlignment="1">
      <alignment horizontal="left" vertical="center"/>
    </xf>
    <xf numFmtId="165" fontId="6" fillId="0" borderId="2" xfId="1" applyNumberFormat="1" applyFont="1" applyFill="1" applyBorder="1" applyAlignment="1">
      <alignment horizontal="right" vertical="center"/>
    </xf>
    <xf numFmtId="169" fontId="6" fillId="0" borderId="2" xfId="0" applyNumberFormat="1" applyFont="1" applyBorder="1" applyAlignment="1">
      <alignment horizontal="right" vertical="center"/>
    </xf>
    <xf numFmtId="165" fontId="6" fillId="0" borderId="0" xfId="0" applyNumberFormat="1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170" fontId="4" fillId="0" borderId="0" xfId="0" applyNumberFormat="1" applyFont="1" applyAlignment="1" applyProtection="1">
      <alignment horizontal="right" vertical="center"/>
      <protection locked="0"/>
    </xf>
    <xf numFmtId="0" fontId="4" fillId="0" borderId="1" xfId="0" applyFont="1" applyBorder="1" applyAlignment="1">
      <alignment horizontal="left" vertical="center"/>
    </xf>
    <xf numFmtId="170" fontId="4" fillId="0" borderId="1" xfId="0" applyNumberFormat="1" applyFont="1" applyBorder="1" applyAlignment="1" applyProtection="1">
      <alignment horizontal="right" vertical="center"/>
      <protection locked="0"/>
    </xf>
    <xf numFmtId="165" fontId="6" fillId="0" borderId="1" xfId="0" applyNumberFormat="1" applyFont="1" applyBorder="1" applyAlignment="1" applyProtection="1">
      <alignment horizontal="right" vertical="center"/>
      <protection locked="0"/>
    </xf>
    <xf numFmtId="165" fontId="4" fillId="0" borderId="4" xfId="0" applyNumberFormat="1" applyFont="1" applyBorder="1" applyAlignment="1">
      <alignment horizontal="center" vertical="center"/>
    </xf>
    <xf numFmtId="0" fontId="6" fillId="0" borderId="0" xfId="0" applyFont="1" applyAlignment="1" applyProtection="1">
      <alignment vertical="center"/>
      <protection locked="0"/>
    </xf>
    <xf numFmtId="165" fontId="4" fillId="0" borderId="0" xfId="0" applyNumberFormat="1" applyFont="1" applyAlignment="1" applyProtection="1">
      <alignment horizontal="right" vertical="center"/>
      <protection locked="0"/>
    </xf>
    <xf numFmtId="165" fontId="4" fillId="0" borderId="0" xfId="0" applyNumberFormat="1" applyFont="1" applyAlignment="1" applyProtection="1">
      <alignment vertical="center"/>
      <protection locked="0"/>
    </xf>
    <xf numFmtId="170" fontId="6" fillId="0" borderId="0" xfId="0" applyNumberFormat="1" applyFont="1" applyAlignment="1">
      <alignment vertical="center"/>
    </xf>
    <xf numFmtId="165" fontId="4" fillId="0" borderId="1" xfId="0" applyNumberFormat="1" applyFont="1" applyBorder="1" applyAlignment="1" applyProtection="1">
      <alignment horizontal="right" vertical="center"/>
      <protection locked="0"/>
    </xf>
    <xf numFmtId="165" fontId="4" fillId="0" borderId="0" xfId="12" applyNumberFormat="1" applyFont="1" applyAlignment="1">
      <alignment horizontal="right" vertical="center"/>
    </xf>
    <xf numFmtId="165" fontId="6" fillId="0" borderId="0" xfId="12" applyNumberFormat="1" applyFont="1" applyAlignment="1" applyProtection="1">
      <alignment horizontal="right" vertical="center"/>
      <protection locked="0"/>
    </xf>
    <xf numFmtId="165" fontId="4" fillId="0" borderId="0" xfId="12" applyNumberFormat="1" applyFont="1" applyAlignment="1" applyProtection="1">
      <alignment horizontal="right" vertical="center"/>
      <protection locked="0"/>
    </xf>
    <xf numFmtId="165" fontId="9" fillId="0" borderId="0" xfId="0" applyNumberFormat="1" applyFont="1" applyAlignment="1">
      <alignment horizontal="right" vertical="center"/>
    </xf>
    <xf numFmtId="165" fontId="9" fillId="0" borderId="1" xfId="0" applyNumberFormat="1" applyFont="1" applyBorder="1" applyAlignment="1">
      <alignment horizontal="right" vertical="center"/>
    </xf>
    <xf numFmtId="170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70" fontId="6" fillId="0" borderId="0" xfId="0" applyNumberFormat="1" applyFont="1" applyAlignment="1" applyProtection="1">
      <alignment horizontal="right" vertical="center"/>
      <protection locked="0"/>
    </xf>
    <xf numFmtId="165" fontId="6" fillId="0" borderId="2" xfId="0" applyNumberFormat="1" applyFont="1" applyBorder="1" applyAlignment="1" applyProtection="1">
      <alignment horizontal="right" vertical="center"/>
      <protection locked="0"/>
    </xf>
    <xf numFmtId="0" fontId="4" fillId="0" borderId="0" xfId="10" applyFont="1" applyAlignment="1">
      <alignment vertical="center"/>
    </xf>
    <xf numFmtId="37" fontId="4" fillId="0" borderId="0" xfId="10" applyNumberFormat="1" applyFont="1" applyAlignment="1">
      <alignment vertical="center"/>
    </xf>
    <xf numFmtId="0" fontId="4" fillId="0" borderId="0" xfId="10" applyFont="1" applyAlignment="1">
      <alignment horizontal="center" vertical="center"/>
    </xf>
    <xf numFmtId="0" fontId="4" fillId="0" borderId="1" xfId="10" applyFont="1" applyBorder="1" applyAlignment="1">
      <alignment vertical="center"/>
    </xf>
    <xf numFmtId="37" fontId="4" fillId="0" borderId="1" xfId="10" applyNumberFormat="1" applyFont="1" applyBorder="1" applyAlignment="1">
      <alignment vertical="center"/>
    </xf>
    <xf numFmtId="0" fontId="4" fillId="0" borderId="1" xfId="10" applyFont="1" applyBorder="1" applyAlignment="1">
      <alignment horizontal="center" vertical="center"/>
    </xf>
    <xf numFmtId="165" fontId="6" fillId="0" borderId="1" xfId="0" applyNumberFormat="1" applyFont="1" applyBorder="1" applyAlignment="1">
      <alignment vertical="center"/>
    </xf>
    <xf numFmtId="0" fontId="6" fillId="0" borderId="0" xfId="13" applyFont="1" applyAlignment="1">
      <alignment vertical="center"/>
    </xf>
    <xf numFmtId="0" fontId="6" fillId="0" borderId="0" xfId="13" applyFont="1" applyAlignment="1">
      <alignment horizontal="center" vertical="center"/>
    </xf>
    <xf numFmtId="0" fontId="4" fillId="0" borderId="0" xfId="13" applyFont="1" applyAlignment="1">
      <alignment vertical="center"/>
    </xf>
    <xf numFmtId="0" fontId="4" fillId="0" borderId="1" xfId="13" applyFont="1" applyBorder="1" applyAlignment="1">
      <alignment horizontal="center" vertical="center"/>
    </xf>
    <xf numFmtId="0" fontId="4" fillId="0" borderId="0" xfId="13" applyFont="1" applyAlignment="1">
      <alignment horizontal="center" vertical="center"/>
    </xf>
    <xf numFmtId="165" fontId="4" fillId="0" borderId="0" xfId="10" applyNumberFormat="1" applyFont="1" applyAlignment="1">
      <alignment horizontal="right" vertical="center"/>
    </xf>
    <xf numFmtId="165" fontId="6" fillId="0" borderId="0" xfId="10" applyNumberFormat="1" applyFont="1" applyAlignment="1">
      <alignment vertical="center"/>
    </xf>
    <xf numFmtId="165" fontId="6" fillId="0" borderId="0" xfId="14" applyNumberFormat="1" applyFont="1" applyFill="1" applyAlignment="1">
      <alignment vertical="center"/>
    </xf>
    <xf numFmtId="165" fontId="6" fillId="0" borderId="0" xfId="13" applyNumberFormat="1" applyFont="1" applyAlignment="1">
      <alignment vertical="center"/>
    </xf>
    <xf numFmtId="165" fontId="6" fillId="0" borderId="0" xfId="1" applyNumberFormat="1" applyFont="1" applyFill="1" applyAlignment="1">
      <alignment vertical="center"/>
    </xf>
    <xf numFmtId="165" fontId="6" fillId="0" borderId="0" xfId="1" applyNumberFormat="1" applyFont="1" applyFill="1" applyAlignment="1">
      <alignment horizontal="right" vertical="center"/>
    </xf>
    <xf numFmtId="165" fontId="6" fillId="0" borderId="1" xfId="1" applyNumberFormat="1" applyFont="1" applyFill="1" applyBorder="1" applyAlignment="1">
      <alignment vertical="center"/>
    </xf>
    <xf numFmtId="0" fontId="6" fillId="0" borderId="0" xfId="13" quotePrefix="1" applyFont="1" applyAlignment="1">
      <alignment vertical="center"/>
    </xf>
    <xf numFmtId="165" fontId="6" fillId="0" borderId="0" xfId="1" applyNumberFormat="1" applyFont="1" applyFill="1" applyBorder="1" applyAlignment="1">
      <alignment vertical="center"/>
    </xf>
    <xf numFmtId="0" fontId="6" fillId="0" borderId="1" xfId="13" applyFont="1" applyBorder="1" applyAlignment="1">
      <alignment vertical="center"/>
    </xf>
    <xf numFmtId="0" fontId="6" fillId="0" borderId="1" xfId="13" applyFont="1" applyBorder="1" applyAlignment="1">
      <alignment horizontal="center" vertical="center"/>
    </xf>
    <xf numFmtId="165" fontId="6" fillId="0" borderId="1" xfId="10" applyNumberFormat="1" applyFont="1" applyBorder="1" applyAlignment="1">
      <alignment horizontal="right" vertical="center"/>
    </xf>
    <xf numFmtId="165" fontId="6" fillId="0" borderId="0" xfId="13" applyNumberFormat="1" applyFont="1" applyAlignment="1">
      <alignment horizontal="right" vertical="center"/>
    </xf>
    <xf numFmtId="165" fontId="6" fillId="0" borderId="1" xfId="13" applyNumberFormat="1" applyFont="1" applyBorder="1" applyAlignment="1">
      <alignment horizontal="right" vertical="center"/>
    </xf>
    <xf numFmtId="165" fontId="6" fillId="0" borderId="0" xfId="15" applyNumberFormat="1" applyFont="1" applyFill="1" applyBorder="1" applyAlignment="1">
      <alignment vertical="center"/>
    </xf>
    <xf numFmtId="0" fontId="4" fillId="0" borderId="0" xfId="13" applyFont="1" applyAlignment="1">
      <alignment horizontal="left" vertical="center"/>
    </xf>
    <xf numFmtId="0" fontId="6" fillId="0" borderId="0" xfId="13" applyFont="1" applyAlignment="1">
      <alignment horizontal="left" vertical="center"/>
    </xf>
    <xf numFmtId="165" fontId="6" fillId="0" borderId="0" xfId="13" applyNumberFormat="1" applyFont="1" applyAlignment="1">
      <alignment horizontal="left" vertical="center"/>
    </xf>
    <xf numFmtId="165" fontId="6" fillId="0" borderId="0" xfId="10" applyNumberFormat="1" applyFont="1" applyAlignment="1">
      <alignment horizontal="right" vertical="center"/>
    </xf>
    <xf numFmtId="165" fontId="6" fillId="0" borderId="1" xfId="13" applyNumberFormat="1" applyFont="1" applyBorder="1" applyAlignment="1">
      <alignment vertical="center"/>
    </xf>
    <xf numFmtId="166" fontId="4" fillId="0" borderId="0" xfId="5" applyNumberFormat="1" applyFont="1" applyAlignment="1">
      <alignment horizontal="center" vertical="center" wrapText="1"/>
    </xf>
    <xf numFmtId="166" fontId="4" fillId="0" borderId="0" xfId="5" applyNumberFormat="1" applyFont="1" applyAlignment="1">
      <alignment horizontal="center" vertical="center"/>
    </xf>
    <xf numFmtId="0" fontId="4" fillId="0" borderId="1" xfId="6" applyFont="1" applyBorder="1" applyAlignment="1">
      <alignment horizontal="center" vertical="center"/>
    </xf>
    <xf numFmtId="167" fontId="6" fillId="0" borderId="0" xfId="2" applyNumberFormat="1" applyFont="1" applyAlignment="1">
      <alignment horizontal="center" vertical="center"/>
    </xf>
    <xf numFmtId="165" fontId="4" fillId="0" borderId="0" xfId="3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0" fontId="4" fillId="0" borderId="1" xfId="9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/>
    </xf>
    <xf numFmtId="165" fontId="4" fillId="0" borderId="1" xfId="0" applyNumberFormat="1" applyFont="1" applyBorder="1" applyAlignment="1" applyProtection="1">
      <alignment horizontal="center" vertical="center"/>
      <protection locked="0"/>
    </xf>
    <xf numFmtId="165" fontId="4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left" vertical="center"/>
      <protection locked="0"/>
    </xf>
    <xf numFmtId="170" fontId="4" fillId="0" borderId="1" xfId="0" applyNumberFormat="1" applyFont="1" applyBorder="1" applyAlignment="1">
      <alignment horizontal="center" vertical="center"/>
    </xf>
    <xf numFmtId="166" fontId="4" fillId="0" borderId="1" xfId="5" applyNumberFormat="1" applyFont="1" applyBorder="1" applyAlignment="1">
      <alignment horizontal="center" vertical="center" wrapText="1"/>
    </xf>
  </cellXfs>
  <cellStyles count="16">
    <cellStyle name="Comma" xfId="1" builtinId="3"/>
    <cellStyle name="Comma 11" xfId="11" xr:uid="{9B052A46-096A-408E-9722-D6C823BAAFD6}"/>
    <cellStyle name="Comma 2 2" xfId="14" xr:uid="{EC74602E-E03E-4D58-A888-E034F3DAC670}"/>
    <cellStyle name="Comma 2 25" xfId="3" xr:uid="{F6B70293-38AC-45E3-BDD9-8A0606B09282}"/>
    <cellStyle name="Comma 2 25 6" xfId="7" xr:uid="{71FB0E96-3F62-4A5F-A443-121EFCB5EB5D}"/>
    <cellStyle name="Comma_Cashflow megachem 2" xfId="15" xr:uid="{3DBD63DC-B857-4CAA-973D-4ED841EE063E}"/>
    <cellStyle name="Normal" xfId="0" builtinId="0"/>
    <cellStyle name="Normal 188 5" xfId="12" xr:uid="{16D9A615-FC60-4818-ACB3-D9EDF8A5E11B}"/>
    <cellStyle name="Normal 2" xfId="10" xr:uid="{20B65D1D-3C11-41AE-9C00-8AAB9FECE06F}"/>
    <cellStyle name="Normal 2 3" xfId="2" xr:uid="{A268FD80-7E48-4124-A519-57E4AC42D25F}"/>
    <cellStyle name="Normal 3" xfId="6" xr:uid="{F6F4DAC5-173E-4677-AF68-8C1105F8CD5E}"/>
    <cellStyle name="Normal 3 8" xfId="8" xr:uid="{B4BD1791-8F2E-4FC5-B191-40BEA8ADF3B2}"/>
    <cellStyle name="Normal 3 8 4" xfId="9" xr:uid="{69BE4DF7-DD5F-476D-A585-2C7FF01EDD2A}"/>
    <cellStyle name="Normal_Cashflow megachem 2" xfId="13" xr:uid="{F0C72A0C-F683-4E6A-A05D-413BFF57A2C5}"/>
    <cellStyle name="Normal_Noble-47t" xfId="5" xr:uid="{91BDF380-5332-4B08-A0D9-FE8B8EAA82D2}"/>
    <cellStyle name="Normal_Noble-E04" xfId="4" xr:uid="{125D4514-AA6A-43BD-A3F9-B0F92ED076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F6615-8140-4923-B95E-3B7B303E005B}">
  <dimension ref="A1:O123"/>
  <sheetViews>
    <sheetView topLeftCell="A16" zoomScaleNormal="100" zoomScaleSheetLayoutView="80" workbookViewId="0">
      <selection activeCell="G31" sqref="G31"/>
    </sheetView>
  </sheetViews>
  <sheetFormatPr defaultColWidth="10.6640625" defaultRowHeight="16" customHeight="1" x14ac:dyDescent="0.2"/>
  <cols>
    <col min="1" max="3" width="1.44140625" style="12" customWidth="1"/>
    <col min="4" max="4" width="42.6640625" style="12" customWidth="1"/>
    <col min="5" max="5" width="7.6640625" style="22" customWidth="1"/>
    <col min="6" max="6" width="1" style="12" customWidth="1"/>
    <col min="7" max="7" width="14.6640625" style="23" customWidth="1"/>
    <col min="8" max="8" width="1" style="12" customWidth="1"/>
    <col min="9" max="9" width="14.6640625" style="23" customWidth="1"/>
    <col min="10" max="10" width="1" style="12" customWidth="1"/>
    <col min="11" max="11" width="14.6640625" style="23" customWidth="1"/>
    <col min="12" max="12" width="1" style="12" customWidth="1"/>
    <col min="13" max="13" width="14.6640625" style="23" customWidth="1"/>
    <col min="14" max="14" width="10.6640625" style="12"/>
    <col min="15" max="15" width="12.109375" style="12" bestFit="1" customWidth="1"/>
    <col min="16" max="16384" width="10.6640625" style="12"/>
  </cols>
  <sheetData>
    <row r="1" spans="1:13" s="1" customFormat="1" ht="16.5" customHeight="1" x14ac:dyDescent="0.2">
      <c r="A1" s="1" t="s">
        <v>0</v>
      </c>
      <c r="C1" s="2"/>
      <c r="D1" s="2"/>
      <c r="E1" s="3"/>
      <c r="G1" s="4"/>
      <c r="I1" s="4"/>
      <c r="K1" s="4"/>
      <c r="M1" s="4"/>
    </row>
    <row r="2" spans="1:13" s="1" customFormat="1" ht="16.5" customHeight="1" x14ac:dyDescent="0.2">
      <c r="A2" s="1" t="s">
        <v>159</v>
      </c>
      <c r="C2" s="2"/>
      <c r="D2" s="2"/>
      <c r="E2" s="3"/>
      <c r="G2" s="4"/>
      <c r="I2" s="4"/>
      <c r="K2" s="4"/>
      <c r="M2" s="4"/>
    </row>
    <row r="3" spans="1:13" s="1" customFormat="1" ht="16.5" customHeight="1" x14ac:dyDescent="0.2">
      <c r="A3" s="5" t="s">
        <v>1</v>
      </c>
      <c r="B3" s="6"/>
      <c r="C3" s="7"/>
      <c r="D3" s="7"/>
      <c r="E3" s="8"/>
      <c r="F3" s="6"/>
      <c r="G3" s="9"/>
      <c r="H3" s="6"/>
      <c r="I3" s="9"/>
      <c r="J3" s="6"/>
      <c r="K3" s="9"/>
      <c r="L3" s="6"/>
      <c r="M3" s="9"/>
    </row>
    <row r="4" spans="1:13" s="1" customFormat="1" ht="16.5" customHeight="1" x14ac:dyDescent="0.2">
      <c r="C4" s="2"/>
      <c r="D4" s="2"/>
      <c r="E4" s="3"/>
      <c r="G4" s="10"/>
      <c r="I4" s="10"/>
      <c r="K4" s="10"/>
      <c r="M4" s="10"/>
    </row>
    <row r="5" spans="1:13" s="1" customFormat="1" ht="16.5" customHeight="1" x14ac:dyDescent="0.2">
      <c r="C5" s="2"/>
      <c r="D5" s="2"/>
      <c r="E5" s="3"/>
      <c r="G5" s="10"/>
      <c r="I5" s="10"/>
      <c r="K5" s="10"/>
      <c r="M5" s="10"/>
    </row>
    <row r="6" spans="1:13" s="1" customFormat="1" ht="16.5" customHeight="1" x14ac:dyDescent="0.2">
      <c r="C6" s="2"/>
      <c r="D6" s="2"/>
      <c r="E6" s="3"/>
      <c r="G6" s="118" t="s">
        <v>2</v>
      </c>
      <c r="H6" s="119"/>
      <c r="I6" s="119" t="s">
        <v>2</v>
      </c>
      <c r="K6" s="118" t="s">
        <v>3</v>
      </c>
      <c r="L6" s="119"/>
      <c r="M6" s="119"/>
    </row>
    <row r="7" spans="1:13" s="1" customFormat="1" ht="16.5" customHeight="1" x14ac:dyDescent="0.2">
      <c r="C7" s="2"/>
      <c r="D7" s="2"/>
      <c r="E7" s="3"/>
      <c r="G7" s="120" t="s">
        <v>4</v>
      </c>
      <c r="H7" s="120"/>
      <c r="I7" s="120" t="s">
        <v>4</v>
      </c>
      <c r="K7" s="120" t="s">
        <v>4</v>
      </c>
      <c r="L7" s="120"/>
      <c r="M7" s="120"/>
    </row>
    <row r="8" spans="1:13" ht="16.5" customHeight="1" x14ac:dyDescent="0.2">
      <c r="A8" s="11"/>
      <c r="C8" s="13"/>
      <c r="D8" s="13"/>
      <c r="E8" s="14"/>
      <c r="F8" s="15"/>
      <c r="G8" s="16" t="s">
        <v>5</v>
      </c>
      <c r="H8" s="15"/>
      <c r="I8" s="16" t="s">
        <v>6</v>
      </c>
      <c r="J8" s="16"/>
      <c r="K8" s="16" t="s">
        <v>5</v>
      </c>
      <c r="L8" s="16"/>
      <c r="M8" s="16" t="s">
        <v>6</v>
      </c>
    </row>
    <row r="9" spans="1:13" ht="16.5" customHeight="1" x14ac:dyDescent="0.2">
      <c r="A9" s="11"/>
      <c r="C9" s="13"/>
      <c r="D9" s="13"/>
      <c r="E9" s="14"/>
      <c r="F9" s="15"/>
      <c r="G9" s="17" t="s">
        <v>7</v>
      </c>
      <c r="H9" s="15"/>
      <c r="I9" s="17" t="s">
        <v>8</v>
      </c>
      <c r="J9" s="16"/>
      <c r="K9" s="17" t="s">
        <v>7</v>
      </c>
      <c r="L9" s="15"/>
      <c r="M9" s="17" t="s">
        <v>8</v>
      </c>
    </row>
    <row r="10" spans="1:13" ht="16.5" customHeight="1" x14ac:dyDescent="0.2">
      <c r="A10" s="11"/>
      <c r="C10" s="13"/>
      <c r="D10" s="13"/>
      <c r="E10" s="14"/>
      <c r="F10" s="15"/>
      <c r="G10" s="17" t="s">
        <v>9</v>
      </c>
      <c r="H10" s="15"/>
      <c r="I10" s="17" t="s">
        <v>10</v>
      </c>
      <c r="J10" s="16"/>
      <c r="K10" s="17" t="s">
        <v>9</v>
      </c>
      <c r="L10" s="15"/>
      <c r="M10" s="17" t="s">
        <v>10</v>
      </c>
    </row>
    <row r="11" spans="1:13" ht="16.5" customHeight="1" x14ac:dyDescent="0.2">
      <c r="A11" s="11"/>
      <c r="C11" s="13"/>
      <c r="D11" s="13"/>
      <c r="E11" s="18" t="s">
        <v>11</v>
      </c>
      <c r="F11" s="15"/>
      <c r="G11" s="19" t="s">
        <v>12</v>
      </c>
      <c r="H11" s="15"/>
      <c r="I11" s="19" t="s">
        <v>12</v>
      </c>
      <c r="J11" s="16"/>
      <c r="K11" s="19" t="s">
        <v>12</v>
      </c>
      <c r="L11" s="16"/>
      <c r="M11" s="19" t="s">
        <v>12</v>
      </c>
    </row>
    <row r="12" spans="1:13" ht="16.5" customHeight="1" x14ac:dyDescent="0.2">
      <c r="A12" s="1" t="s">
        <v>13</v>
      </c>
      <c r="C12" s="13"/>
      <c r="D12" s="13"/>
      <c r="E12" s="20"/>
      <c r="F12" s="11"/>
      <c r="G12" s="21"/>
      <c r="H12" s="11"/>
      <c r="I12" s="21"/>
      <c r="J12" s="11"/>
      <c r="K12" s="21"/>
      <c r="L12" s="11"/>
      <c r="M12" s="21"/>
    </row>
    <row r="13" spans="1:13" ht="8.15" customHeight="1" x14ac:dyDescent="0.2">
      <c r="A13" s="1"/>
      <c r="C13" s="13"/>
      <c r="D13" s="13"/>
      <c r="E13" s="20"/>
      <c r="F13" s="11"/>
      <c r="G13" s="21"/>
      <c r="H13" s="11"/>
      <c r="I13" s="21"/>
      <c r="J13" s="11"/>
      <c r="K13" s="21"/>
      <c r="L13" s="11"/>
      <c r="M13" s="21"/>
    </row>
    <row r="14" spans="1:13" ht="16.5" customHeight="1" x14ac:dyDescent="0.2">
      <c r="A14" s="1" t="s">
        <v>14</v>
      </c>
      <c r="C14" s="13"/>
      <c r="D14" s="13"/>
    </row>
    <row r="15" spans="1:13" ht="8.15" customHeight="1" x14ac:dyDescent="0.2">
      <c r="A15" s="1"/>
      <c r="C15" s="13"/>
      <c r="D15" s="13"/>
    </row>
    <row r="16" spans="1:13" ht="16.5" customHeight="1" x14ac:dyDescent="0.2">
      <c r="A16" s="12" t="s">
        <v>15</v>
      </c>
      <c r="C16" s="13"/>
      <c r="D16" s="13"/>
      <c r="G16" s="24">
        <v>104247452</v>
      </c>
      <c r="I16" s="24">
        <v>11859323</v>
      </c>
      <c r="J16" s="25"/>
      <c r="K16" s="26">
        <v>8636900</v>
      </c>
      <c r="M16" s="24">
        <v>11119620</v>
      </c>
    </row>
    <row r="17" spans="1:13" ht="16.5" customHeight="1" x14ac:dyDescent="0.2">
      <c r="A17" s="12" t="s">
        <v>16</v>
      </c>
      <c r="C17" s="13"/>
      <c r="D17" s="27"/>
      <c r="E17" s="22">
        <v>6</v>
      </c>
      <c r="G17" s="24">
        <v>124955428</v>
      </c>
      <c r="I17" s="24">
        <v>52069254</v>
      </c>
      <c r="J17" s="25"/>
      <c r="K17" s="26">
        <v>34927533</v>
      </c>
      <c r="M17" s="24">
        <v>47879556</v>
      </c>
    </row>
    <row r="18" spans="1:13" ht="16.5" customHeight="1" x14ac:dyDescent="0.2">
      <c r="A18" s="28" t="s">
        <v>17</v>
      </c>
      <c r="B18" s="28"/>
      <c r="C18" s="13"/>
      <c r="D18" s="27"/>
      <c r="E18" s="22">
        <v>7</v>
      </c>
      <c r="G18" s="24">
        <v>1927489</v>
      </c>
      <c r="I18" s="24">
        <v>7008848</v>
      </c>
      <c r="J18" s="25"/>
      <c r="K18" s="26">
        <v>1927489</v>
      </c>
      <c r="M18" s="24">
        <v>7008848</v>
      </c>
    </row>
    <row r="19" spans="1:13" ht="16.5" customHeight="1" x14ac:dyDescent="0.2">
      <c r="A19" s="28" t="s">
        <v>18</v>
      </c>
      <c r="C19" s="13"/>
      <c r="D19" s="27"/>
      <c r="E19" s="22">
        <v>8</v>
      </c>
      <c r="G19" s="24">
        <v>73058086</v>
      </c>
      <c r="I19" s="24">
        <v>29489977</v>
      </c>
      <c r="J19" s="25"/>
      <c r="K19" s="26">
        <v>26929734</v>
      </c>
      <c r="M19" s="24">
        <v>29354174</v>
      </c>
    </row>
    <row r="20" spans="1:13" ht="16.5" customHeight="1" x14ac:dyDescent="0.2">
      <c r="A20" s="12" t="s">
        <v>19</v>
      </c>
      <c r="C20" s="13"/>
      <c r="D20" s="27"/>
      <c r="E20" s="22">
        <v>9</v>
      </c>
      <c r="G20" s="29">
        <v>55037971</v>
      </c>
      <c r="I20" s="30">
        <v>45324919</v>
      </c>
      <c r="J20" s="25"/>
      <c r="K20" s="29">
        <v>40789615</v>
      </c>
      <c r="M20" s="30">
        <v>45276209</v>
      </c>
    </row>
    <row r="21" spans="1:13" ht="8.15" customHeight="1" x14ac:dyDescent="0.2">
      <c r="A21" s="28"/>
      <c r="C21" s="13"/>
      <c r="G21" s="24"/>
      <c r="I21" s="24"/>
      <c r="K21" s="24"/>
      <c r="M21" s="24"/>
    </row>
    <row r="22" spans="1:13" ht="16.5" customHeight="1" x14ac:dyDescent="0.2">
      <c r="A22" s="2" t="s">
        <v>20</v>
      </c>
      <c r="C22" s="2"/>
      <c r="D22" s="13"/>
      <c r="G22" s="30">
        <f>+SUM(G16:G20)</f>
        <v>359226426</v>
      </c>
      <c r="I22" s="30">
        <f>+SUM(I16:I20)</f>
        <v>145752321</v>
      </c>
      <c r="K22" s="30">
        <f>+SUM(K16:K20)</f>
        <v>113211271</v>
      </c>
      <c r="M22" s="30">
        <f>+SUM(M16:M20)</f>
        <v>140638407</v>
      </c>
    </row>
    <row r="23" spans="1:13" ht="16.5" customHeight="1" x14ac:dyDescent="0.2">
      <c r="A23" s="28"/>
      <c r="C23" s="13"/>
      <c r="D23" s="27"/>
      <c r="G23" s="24"/>
      <c r="I23" s="24"/>
      <c r="K23" s="24"/>
      <c r="M23" s="24"/>
    </row>
    <row r="24" spans="1:13" ht="16.5" customHeight="1" x14ac:dyDescent="0.2">
      <c r="A24" s="1" t="s">
        <v>21</v>
      </c>
    </row>
    <row r="25" spans="1:13" ht="8.15" customHeight="1" x14ac:dyDescent="0.2">
      <c r="A25" s="28"/>
      <c r="C25" s="13"/>
      <c r="D25" s="27"/>
      <c r="G25" s="24"/>
      <c r="I25" s="24"/>
      <c r="K25" s="24"/>
      <c r="M25" s="24"/>
    </row>
    <row r="26" spans="1:13" ht="16.5" customHeight="1" x14ac:dyDescent="0.2">
      <c r="A26" s="12" t="s">
        <v>22</v>
      </c>
      <c r="C26" s="13"/>
      <c r="D26" s="27"/>
      <c r="G26" s="24">
        <v>40440465</v>
      </c>
      <c r="H26" s="24"/>
      <c r="I26" s="24">
        <v>21477598</v>
      </c>
      <c r="J26" s="31"/>
      <c r="K26" s="24">
        <v>19907498</v>
      </c>
      <c r="L26" s="32"/>
      <c r="M26" s="24">
        <v>21477598</v>
      </c>
    </row>
    <row r="27" spans="1:13" ht="16.5" customHeight="1" x14ac:dyDescent="0.2">
      <c r="A27" s="12" t="s">
        <v>156</v>
      </c>
      <c r="C27" s="13"/>
      <c r="D27" s="27"/>
      <c r="E27" s="22">
        <v>10</v>
      </c>
      <c r="G27" s="24" t="s">
        <v>23</v>
      </c>
      <c r="H27" s="24"/>
      <c r="I27" s="24" t="s">
        <v>23</v>
      </c>
      <c r="J27" s="31"/>
      <c r="K27" s="24">
        <v>175499700</v>
      </c>
      <c r="L27" s="32"/>
      <c r="M27" s="24">
        <v>4999700</v>
      </c>
    </row>
    <row r="28" spans="1:13" ht="16.5" customHeight="1" x14ac:dyDescent="0.2">
      <c r="A28" s="12" t="s">
        <v>24</v>
      </c>
      <c r="C28" s="13"/>
      <c r="D28" s="27"/>
      <c r="E28" s="22">
        <v>20</v>
      </c>
      <c r="G28" s="24">
        <v>108441579</v>
      </c>
      <c r="H28" s="24"/>
      <c r="I28" s="24" t="s">
        <v>23</v>
      </c>
      <c r="J28" s="31"/>
      <c r="K28" s="24" t="s">
        <v>23</v>
      </c>
      <c r="L28" s="32"/>
      <c r="M28" s="24" t="s">
        <v>23</v>
      </c>
    </row>
    <row r="29" spans="1:13" ht="16.5" customHeight="1" x14ac:dyDescent="0.2">
      <c r="A29" s="12" t="s">
        <v>160</v>
      </c>
      <c r="C29" s="13"/>
      <c r="D29" s="13"/>
    </row>
    <row r="30" spans="1:13" ht="16.5" customHeight="1" x14ac:dyDescent="0.2">
      <c r="B30" s="12" t="s">
        <v>154</v>
      </c>
      <c r="C30" s="13"/>
      <c r="D30" s="13"/>
      <c r="E30" s="22">
        <v>11</v>
      </c>
      <c r="G30" s="24">
        <v>55344195</v>
      </c>
      <c r="H30" s="24"/>
      <c r="I30" s="24">
        <v>20067771</v>
      </c>
      <c r="J30" s="25"/>
      <c r="K30" s="24">
        <v>18750170</v>
      </c>
      <c r="M30" s="24">
        <v>19967750</v>
      </c>
    </row>
    <row r="31" spans="1:13" ht="16.5" customHeight="1" x14ac:dyDescent="0.2">
      <c r="A31" s="12" t="s">
        <v>25</v>
      </c>
      <c r="C31" s="13"/>
      <c r="D31" s="13"/>
      <c r="G31" s="24">
        <v>3487178</v>
      </c>
      <c r="H31" s="24"/>
      <c r="I31" s="24">
        <v>193611</v>
      </c>
      <c r="J31" s="25"/>
      <c r="K31" s="24">
        <v>166029</v>
      </c>
      <c r="M31" s="24">
        <v>188889</v>
      </c>
    </row>
    <row r="32" spans="1:13" ht="16.5" customHeight="1" x14ac:dyDescent="0.2">
      <c r="A32" s="12" t="s">
        <v>26</v>
      </c>
      <c r="C32" s="13"/>
      <c r="D32" s="13"/>
      <c r="E32" s="22">
        <v>11</v>
      </c>
      <c r="G32" s="24">
        <v>26915617</v>
      </c>
      <c r="H32" s="24"/>
      <c r="I32" s="24">
        <v>17534820</v>
      </c>
      <c r="J32" s="25"/>
      <c r="K32" s="24">
        <v>16316932</v>
      </c>
      <c r="M32" s="24">
        <v>17534820</v>
      </c>
    </row>
    <row r="33" spans="1:13" ht="16.5" customHeight="1" x14ac:dyDescent="0.2">
      <c r="A33" s="12" t="s">
        <v>161</v>
      </c>
      <c r="C33" s="13"/>
      <c r="D33" s="13"/>
      <c r="G33" s="24">
        <v>25367852</v>
      </c>
      <c r="H33" s="24"/>
      <c r="I33" s="24">
        <v>22866193</v>
      </c>
      <c r="J33" s="25"/>
      <c r="K33" s="24">
        <v>24482889</v>
      </c>
      <c r="M33" s="24">
        <v>22744731</v>
      </c>
    </row>
    <row r="34" spans="1:13" ht="16.5" customHeight="1" x14ac:dyDescent="0.2">
      <c r="A34" s="12" t="s">
        <v>27</v>
      </c>
      <c r="C34" s="13"/>
      <c r="D34" s="13"/>
      <c r="G34" s="30">
        <v>96451662</v>
      </c>
      <c r="H34" s="24"/>
      <c r="I34" s="30">
        <v>95825108</v>
      </c>
      <c r="J34" s="25"/>
      <c r="K34" s="30">
        <v>96155512</v>
      </c>
      <c r="M34" s="30">
        <v>95825408</v>
      </c>
    </row>
    <row r="35" spans="1:13" ht="8.15" customHeight="1" x14ac:dyDescent="0.2">
      <c r="A35" s="28"/>
      <c r="C35" s="13"/>
      <c r="D35" s="27"/>
      <c r="G35" s="24"/>
      <c r="I35" s="24"/>
      <c r="K35" s="24"/>
      <c r="M35" s="24"/>
    </row>
    <row r="36" spans="1:13" ht="16.5" customHeight="1" x14ac:dyDescent="0.2">
      <c r="A36" s="1" t="s">
        <v>28</v>
      </c>
      <c r="B36" s="11"/>
      <c r="C36" s="13"/>
      <c r="D36" s="13"/>
      <c r="G36" s="30">
        <f>SUM(G26:G34)</f>
        <v>356448548</v>
      </c>
      <c r="I36" s="30">
        <f>SUM(I26:I34)</f>
        <v>177965101</v>
      </c>
      <c r="K36" s="30">
        <f>SUM(K26:K34)</f>
        <v>351278730</v>
      </c>
      <c r="M36" s="30">
        <f>SUM(M26:M34)</f>
        <v>182738896</v>
      </c>
    </row>
    <row r="37" spans="1:13" ht="8.15" customHeight="1" x14ac:dyDescent="0.2">
      <c r="A37" s="28"/>
      <c r="C37" s="13"/>
      <c r="D37" s="27"/>
      <c r="G37" s="24"/>
      <c r="I37" s="24"/>
      <c r="K37" s="24"/>
      <c r="M37" s="24"/>
    </row>
    <row r="38" spans="1:13" ht="16.5" customHeight="1" thickBot="1" x14ac:dyDescent="0.25">
      <c r="A38" s="33" t="s">
        <v>29</v>
      </c>
      <c r="B38" s="11"/>
      <c r="C38" s="13"/>
      <c r="D38" s="13"/>
      <c r="G38" s="34">
        <f>SUM(G22+G36)</f>
        <v>715674974</v>
      </c>
      <c r="I38" s="34">
        <f>SUM(I22+I36)</f>
        <v>323717422</v>
      </c>
      <c r="K38" s="34">
        <f>SUM(K22+K36)</f>
        <v>464490001</v>
      </c>
      <c r="M38" s="34">
        <f>SUM(M22+M36)</f>
        <v>323377303</v>
      </c>
    </row>
    <row r="39" spans="1:13" ht="16.5" customHeight="1" thickTop="1" x14ac:dyDescent="0.2">
      <c r="A39" s="1"/>
      <c r="B39" s="11"/>
      <c r="C39" s="13"/>
      <c r="D39" s="13"/>
      <c r="G39" s="24"/>
      <c r="I39" s="24"/>
      <c r="K39" s="24"/>
      <c r="M39" s="24"/>
    </row>
    <row r="40" spans="1:13" ht="16.5" customHeight="1" x14ac:dyDescent="0.2">
      <c r="A40" s="1"/>
      <c r="B40" s="11"/>
      <c r="C40" s="13"/>
      <c r="D40" s="13"/>
      <c r="G40" s="24"/>
      <c r="I40" s="24"/>
      <c r="K40" s="24"/>
      <c r="M40" s="24"/>
    </row>
    <row r="41" spans="1:13" ht="16.5" customHeight="1" x14ac:dyDescent="0.2">
      <c r="A41" s="1"/>
      <c r="B41" s="11"/>
      <c r="C41" s="13"/>
      <c r="D41" s="13"/>
      <c r="G41" s="24"/>
      <c r="I41" s="24"/>
      <c r="K41" s="24"/>
      <c r="M41" s="24"/>
    </row>
    <row r="42" spans="1:13" ht="16.5" customHeight="1" x14ac:dyDescent="0.2">
      <c r="A42" s="1"/>
      <c r="B42" s="11"/>
      <c r="C42" s="13"/>
      <c r="D42" s="13"/>
      <c r="G42" s="24"/>
      <c r="I42" s="24"/>
      <c r="K42" s="24"/>
      <c r="M42" s="24"/>
    </row>
    <row r="43" spans="1:13" ht="16.5" customHeight="1" x14ac:dyDescent="0.2">
      <c r="A43" s="1"/>
      <c r="B43" s="11"/>
      <c r="C43" s="13"/>
      <c r="D43" s="13"/>
      <c r="G43" s="24"/>
      <c r="I43" s="24"/>
      <c r="K43" s="24"/>
      <c r="M43" s="24"/>
    </row>
    <row r="44" spans="1:13" ht="16.5" customHeight="1" x14ac:dyDescent="0.2">
      <c r="A44" s="1"/>
      <c r="B44" s="11"/>
      <c r="C44" s="13"/>
      <c r="D44" s="13"/>
      <c r="G44" s="24"/>
      <c r="I44" s="24"/>
      <c r="K44" s="24"/>
      <c r="M44" s="24"/>
    </row>
    <row r="45" spans="1:13" ht="16.5" customHeight="1" x14ac:dyDescent="0.2">
      <c r="A45" s="1"/>
      <c r="B45" s="11"/>
      <c r="C45" s="13"/>
      <c r="D45" s="13"/>
      <c r="G45" s="24"/>
      <c r="I45" s="24"/>
      <c r="K45" s="24"/>
      <c r="M45" s="24"/>
    </row>
    <row r="46" spans="1:13" ht="16.5" customHeight="1" x14ac:dyDescent="0.2">
      <c r="A46" s="1"/>
      <c r="B46" s="11"/>
      <c r="C46" s="13"/>
      <c r="D46" s="13"/>
      <c r="G46" s="24"/>
      <c r="I46" s="24"/>
      <c r="K46" s="24"/>
      <c r="M46" s="24"/>
    </row>
    <row r="47" spans="1:13" ht="16.5" customHeight="1" x14ac:dyDescent="0.2">
      <c r="A47" s="1"/>
      <c r="B47" s="11"/>
      <c r="C47" s="13"/>
      <c r="D47" s="13"/>
      <c r="G47" s="24"/>
      <c r="I47" s="24"/>
      <c r="K47" s="24"/>
      <c r="M47" s="24"/>
    </row>
    <row r="48" spans="1:13" ht="16.5" customHeight="1" x14ac:dyDescent="0.2">
      <c r="A48" s="1"/>
      <c r="B48" s="11"/>
      <c r="C48" s="13"/>
      <c r="D48" s="13"/>
      <c r="G48" s="24"/>
      <c r="I48" s="24"/>
      <c r="K48" s="24"/>
      <c r="M48" s="24"/>
    </row>
    <row r="49" spans="1:13" ht="16.5" customHeight="1" x14ac:dyDescent="0.2">
      <c r="A49" s="35"/>
      <c r="C49" s="13"/>
      <c r="D49" s="13"/>
      <c r="G49" s="24"/>
      <c r="I49" s="24"/>
      <c r="K49" s="24"/>
      <c r="M49" s="24"/>
    </row>
    <row r="50" spans="1:13" ht="16.5" customHeight="1" x14ac:dyDescent="0.2">
      <c r="A50" s="35"/>
      <c r="C50" s="13"/>
      <c r="D50" s="13"/>
      <c r="G50" s="24"/>
      <c r="I50" s="24"/>
      <c r="K50" s="24"/>
      <c r="M50" s="24"/>
    </row>
    <row r="51" spans="1:13" ht="16.5" customHeight="1" x14ac:dyDescent="0.2">
      <c r="A51" s="121" t="s">
        <v>30</v>
      </c>
      <c r="B51" s="121"/>
      <c r="C51" s="121"/>
      <c r="D51" s="121"/>
      <c r="E51" s="121"/>
      <c r="F51" s="121"/>
      <c r="G51" s="121"/>
      <c r="H51" s="121"/>
      <c r="I51" s="121"/>
      <c r="J51" s="121"/>
      <c r="K51" s="121"/>
      <c r="L51" s="121"/>
      <c r="M51" s="121"/>
    </row>
    <row r="52" spans="1:13" ht="16.5" customHeight="1" x14ac:dyDescent="0.2">
      <c r="A52" s="121" t="s">
        <v>31</v>
      </c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</row>
    <row r="53" spans="1:13" ht="8.25" customHeight="1" x14ac:dyDescent="0.2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</row>
    <row r="54" spans="1:13" ht="16.5" customHeight="1" x14ac:dyDescent="0.2">
      <c r="A54" s="37"/>
      <c r="C54" s="13"/>
      <c r="D54" s="13"/>
      <c r="G54" s="24"/>
      <c r="I54" s="24"/>
      <c r="K54" s="24"/>
      <c r="M54" s="24"/>
    </row>
    <row r="55" spans="1:13" ht="16.5" customHeight="1" x14ac:dyDescent="0.2">
      <c r="A55" s="37"/>
      <c r="C55" s="13"/>
      <c r="D55" s="13"/>
      <c r="G55" s="24"/>
      <c r="I55" s="24"/>
      <c r="K55" s="24"/>
      <c r="M55" s="24"/>
    </row>
    <row r="56" spans="1:13" ht="18.75" customHeight="1" x14ac:dyDescent="0.2">
      <c r="A56" s="37"/>
      <c r="C56" s="13"/>
      <c r="D56" s="13"/>
      <c r="G56" s="24"/>
      <c r="I56" s="24"/>
      <c r="K56" s="24"/>
      <c r="M56" s="24"/>
    </row>
    <row r="57" spans="1:13" ht="16" customHeight="1" x14ac:dyDescent="0.2">
      <c r="A57" s="37"/>
      <c r="C57" s="13"/>
      <c r="D57" s="13"/>
      <c r="G57" s="24"/>
      <c r="I57" s="24"/>
      <c r="K57" s="24"/>
      <c r="M57" s="24"/>
    </row>
    <row r="58" spans="1:13" s="1" customFormat="1" ht="20.149999999999999" customHeight="1" x14ac:dyDescent="0.2">
      <c r="A58" s="38" t="s">
        <v>32</v>
      </c>
      <c r="B58" s="38"/>
      <c r="C58" s="39"/>
      <c r="D58" s="39"/>
      <c r="E58" s="40"/>
      <c r="F58" s="38"/>
      <c r="G58" s="30"/>
      <c r="H58" s="38"/>
      <c r="I58" s="30"/>
      <c r="J58" s="38"/>
      <c r="K58" s="30"/>
      <c r="L58" s="38"/>
      <c r="M58" s="30"/>
    </row>
    <row r="59" spans="1:13" s="1" customFormat="1" ht="16" customHeight="1" x14ac:dyDescent="0.2">
      <c r="A59" s="1" t="s">
        <v>0</v>
      </c>
      <c r="C59" s="2"/>
      <c r="D59" s="2"/>
      <c r="E59" s="3"/>
      <c r="G59" s="4"/>
      <c r="I59" s="4"/>
      <c r="K59" s="4"/>
      <c r="M59" s="4"/>
    </row>
    <row r="60" spans="1:13" s="1" customFormat="1" ht="16" customHeight="1" x14ac:dyDescent="0.2">
      <c r="A60" s="1" t="s">
        <v>159</v>
      </c>
      <c r="C60" s="2"/>
      <c r="D60" s="2"/>
      <c r="E60" s="3"/>
      <c r="G60" s="4"/>
      <c r="I60" s="4"/>
      <c r="K60" s="4"/>
      <c r="M60" s="4"/>
    </row>
    <row r="61" spans="1:13" ht="16" customHeight="1" x14ac:dyDescent="0.2">
      <c r="A61" s="6" t="str">
        <f>A3</f>
        <v>As at 31 March 2025</v>
      </c>
      <c r="B61" s="6"/>
      <c r="C61" s="7"/>
      <c r="D61" s="7"/>
      <c r="E61" s="8"/>
      <c r="F61" s="6"/>
      <c r="G61" s="9"/>
      <c r="H61" s="6"/>
      <c r="I61" s="9"/>
      <c r="J61" s="6"/>
      <c r="K61" s="9"/>
      <c r="L61" s="6"/>
      <c r="M61" s="9"/>
    </row>
    <row r="62" spans="1:13" ht="15" customHeight="1" x14ac:dyDescent="0.2">
      <c r="A62" s="1"/>
      <c r="B62" s="1"/>
      <c r="C62" s="13"/>
      <c r="D62" s="13"/>
      <c r="G62" s="24"/>
      <c r="I62" s="24"/>
      <c r="K62" s="24"/>
      <c r="M62" s="24"/>
    </row>
    <row r="63" spans="1:13" ht="15" customHeight="1" x14ac:dyDescent="0.2">
      <c r="A63" s="1"/>
      <c r="B63" s="1"/>
      <c r="C63" s="13"/>
      <c r="D63" s="13"/>
      <c r="G63" s="24"/>
      <c r="I63" s="24"/>
      <c r="K63" s="24"/>
      <c r="M63" s="24"/>
    </row>
    <row r="64" spans="1:13" ht="16" customHeight="1" x14ac:dyDescent="0.2">
      <c r="A64" s="1"/>
      <c r="B64" s="1"/>
      <c r="C64" s="13"/>
      <c r="D64" s="13"/>
      <c r="G64" s="118" t="s">
        <v>2</v>
      </c>
      <c r="H64" s="119"/>
      <c r="I64" s="119" t="s">
        <v>2</v>
      </c>
      <c r="J64" s="1"/>
      <c r="K64" s="118" t="s">
        <v>3</v>
      </c>
      <c r="L64" s="119"/>
      <c r="M64" s="119"/>
    </row>
    <row r="65" spans="1:13" ht="16" customHeight="1" x14ac:dyDescent="0.2">
      <c r="A65" s="1"/>
      <c r="B65" s="1"/>
      <c r="C65" s="13"/>
      <c r="D65" s="13"/>
      <c r="G65" s="120" t="s">
        <v>4</v>
      </c>
      <c r="H65" s="120"/>
      <c r="I65" s="120" t="s">
        <v>4</v>
      </c>
      <c r="J65" s="1"/>
      <c r="K65" s="120" t="s">
        <v>4</v>
      </c>
      <c r="L65" s="120"/>
      <c r="M65" s="120"/>
    </row>
    <row r="66" spans="1:13" ht="16" customHeight="1" x14ac:dyDescent="0.2">
      <c r="A66" s="11"/>
      <c r="C66" s="13"/>
      <c r="D66" s="13"/>
      <c r="E66" s="14"/>
      <c r="F66" s="15"/>
      <c r="G66" s="16" t="s">
        <v>5</v>
      </c>
      <c r="H66" s="15"/>
      <c r="I66" s="16" t="s">
        <v>6</v>
      </c>
      <c r="J66" s="16"/>
      <c r="K66" s="16" t="s">
        <v>5</v>
      </c>
      <c r="L66" s="16"/>
      <c r="M66" s="16" t="s">
        <v>6</v>
      </c>
    </row>
    <row r="67" spans="1:13" ht="16" customHeight="1" x14ac:dyDescent="0.2">
      <c r="A67" s="11"/>
      <c r="C67" s="13"/>
      <c r="D67" s="13"/>
      <c r="E67" s="14"/>
      <c r="F67" s="15"/>
      <c r="G67" s="17" t="s">
        <v>7</v>
      </c>
      <c r="H67" s="15"/>
      <c r="I67" s="17" t="s">
        <v>8</v>
      </c>
      <c r="J67" s="16"/>
      <c r="K67" s="17" t="s">
        <v>7</v>
      </c>
      <c r="L67" s="15"/>
      <c r="M67" s="17" t="s">
        <v>8</v>
      </c>
    </row>
    <row r="68" spans="1:13" ht="16" customHeight="1" x14ac:dyDescent="0.2">
      <c r="A68" s="11"/>
      <c r="C68" s="13"/>
      <c r="D68" s="13"/>
      <c r="E68" s="14"/>
      <c r="F68" s="15"/>
      <c r="G68" s="17" t="s">
        <v>9</v>
      </c>
      <c r="H68" s="15"/>
      <c r="I68" s="17" t="s">
        <v>10</v>
      </c>
      <c r="J68" s="16"/>
      <c r="K68" s="17" t="s">
        <v>9</v>
      </c>
      <c r="L68" s="15"/>
      <c r="M68" s="17" t="s">
        <v>10</v>
      </c>
    </row>
    <row r="69" spans="1:13" ht="16" customHeight="1" x14ac:dyDescent="0.2">
      <c r="A69" s="11"/>
      <c r="C69" s="13"/>
      <c r="D69" s="13"/>
      <c r="E69" s="18" t="s">
        <v>11</v>
      </c>
      <c r="F69" s="15"/>
      <c r="G69" s="19" t="s">
        <v>12</v>
      </c>
      <c r="H69" s="15"/>
      <c r="I69" s="19" t="s">
        <v>12</v>
      </c>
      <c r="J69" s="16"/>
      <c r="K69" s="19" t="s">
        <v>12</v>
      </c>
      <c r="L69" s="16"/>
      <c r="M69" s="19" t="s">
        <v>12</v>
      </c>
    </row>
    <row r="70" spans="1:13" ht="16" customHeight="1" x14ac:dyDescent="0.2">
      <c r="A70" s="33" t="s">
        <v>33</v>
      </c>
      <c r="C70" s="13"/>
      <c r="D70" s="13"/>
      <c r="G70" s="24"/>
      <c r="I70" s="24"/>
      <c r="K70" s="24"/>
      <c r="M70" s="24"/>
    </row>
    <row r="71" spans="1:13" ht="6" customHeight="1" x14ac:dyDescent="0.2">
      <c r="A71" s="1"/>
      <c r="C71" s="2"/>
      <c r="D71" s="13"/>
      <c r="G71" s="25"/>
      <c r="I71" s="25"/>
      <c r="K71" s="25"/>
      <c r="M71" s="25"/>
    </row>
    <row r="72" spans="1:13" ht="16" customHeight="1" x14ac:dyDescent="0.2">
      <c r="A72" s="1" t="s">
        <v>34</v>
      </c>
      <c r="C72" s="13"/>
      <c r="D72" s="13"/>
      <c r="G72" s="24"/>
      <c r="I72" s="24"/>
      <c r="K72" s="24"/>
      <c r="M72" s="24"/>
    </row>
    <row r="73" spans="1:13" ht="6" customHeight="1" x14ac:dyDescent="0.2">
      <c r="A73" s="1"/>
      <c r="C73" s="2"/>
      <c r="D73" s="13"/>
      <c r="G73" s="25"/>
      <c r="I73" s="25"/>
      <c r="K73" s="25"/>
      <c r="M73" s="25"/>
    </row>
    <row r="74" spans="1:13" ht="16" customHeight="1" x14ac:dyDescent="0.2">
      <c r="A74" s="12" t="s">
        <v>35</v>
      </c>
      <c r="B74" s="28"/>
      <c r="C74" s="2"/>
      <c r="D74" s="13"/>
      <c r="G74" s="25"/>
      <c r="I74" s="25"/>
      <c r="K74" s="25"/>
      <c r="M74" s="25"/>
    </row>
    <row r="75" spans="1:13" ht="16" customHeight="1" x14ac:dyDescent="0.2">
      <c r="B75" s="28" t="s">
        <v>152</v>
      </c>
      <c r="C75" s="2"/>
      <c r="D75" s="13"/>
      <c r="E75" s="22">
        <v>12</v>
      </c>
      <c r="G75" s="24">
        <v>17678836</v>
      </c>
      <c r="I75" s="24">
        <v>14816164</v>
      </c>
      <c r="J75" s="25"/>
      <c r="K75" s="24">
        <v>17678836</v>
      </c>
      <c r="M75" s="24">
        <v>14816164</v>
      </c>
    </row>
    <row r="76" spans="1:13" ht="16" customHeight="1" x14ac:dyDescent="0.2">
      <c r="A76" s="41" t="s">
        <v>37</v>
      </c>
      <c r="B76" s="28"/>
      <c r="C76" s="2"/>
      <c r="D76" s="13"/>
      <c r="G76" s="24"/>
      <c r="I76" s="24"/>
      <c r="K76" s="24"/>
      <c r="M76" s="24"/>
    </row>
    <row r="77" spans="1:13" ht="16" customHeight="1" x14ac:dyDescent="0.2">
      <c r="B77" s="28" t="s">
        <v>36</v>
      </c>
      <c r="C77" s="2"/>
      <c r="D77" s="13"/>
      <c r="E77" s="22">
        <v>12</v>
      </c>
      <c r="G77" s="24">
        <v>4812041</v>
      </c>
      <c r="I77" s="24">
        <v>3639232</v>
      </c>
      <c r="J77" s="25"/>
      <c r="K77" s="24">
        <v>3002612</v>
      </c>
      <c r="M77" s="24">
        <v>3639232</v>
      </c>
    </row>
    <row r="78" spans="1:13" ht="16" customHeight="1" x14ac:dyDescent="0.2">
      <c r="A78" s="41" t="s">
        <v>38</v>
      </c>
      <c r="C78" s="13"/>
      <c r="D78" s="13"/>
      <c r="E78" s="22">
        <v>13</v>
      </c>
      <c r="G78" s="24">
        <v>217108120</v>
      </c>
      <c r="I78" s="24">
        <v>98770135</v>
      </c>
      <c r="J78" s="25"/>
      <c r="K78" s="24">
        <v>77057234</v>
      </c>
      <c r="M78" s="24">
        <v>94395396</v>
      </c>
    </row>
    <row r="79" spans="1:13" ht="16" customHeight="1" x14ac:dyDescent="0.2">
      <c r="A79" s="41" t="s">
        <v>39</v>
      </c>
      <c r="B79" s="41"/>
      <c r="C79" s="13"/>
      <c r="D79" s="13"/>
      <c r="E79" s="22">
        <v>14</v>
      </c>
      <c r="G79" s="24">
        <v>33552096</v>
      </c>
      <c r="I79" s="24">
        <v>12601916</v>
      </c>
      <c r="J79" s="25"/>
      <c r="K79" s="24">
        <v>6048170</v>
      </c>
      <c r="M79" s="24">
        <v>12597919</v>
      </c>
    </row>
    <row r="80" spans="1:13" ht="16" customHeight="1" x14ac:dyDescent="0.2">
      <c r="A80" s="41" t="s">
        <v>40</v>
      </c>
      <c r="C80" s="13"/>
      <c r="D80" s="13"/>
      <c r="E80" s="22">
        <v>12</v>
      </c>
      <c r="G80" s="24">
        <v>6646221</v>
      </c>
      <c r="I80" s="24">
        <v>4465387</v>
      </c>
      <c r="J80" s="25"/>
      <c r="K80" s="24">
        <v>4418815</v>
      </c>
      <c r="M80" s="24">
        <v>4465387</v>
      </c>
    </row>
    <row r="81" spans="1:13" ht="16" customHeight="1" x14ac:dyDescent="0.2">
      <c r="A81" s="35" t="s">
        <v>41</v>
      </c>
      <c r="C81" s="13"/>
      <c r="D81" s="13"/>
      <c r="E81" s="22" t="s">
        <v>153</v>
      </c>
      <c r="G81" s="24">
        <v>10000000</v>
      </c>
      <c r="I81" s="24" t="s">
        <v>23</v>
      </c>
      <c r="J81" s="25"/>
      <c r="K81" s="24">
        <v>3500000</v>
      </c>
      <c r="M81" s="24">
        <v>3500000</v>
      </c>
    </row>
    <row r="82" spans="1:13" ht="16" customHeight="1" x14ac:dyDescent="0.2">
      <c r="A82" s="35" t="s">
        <v>42</v>
      </c>
      <c r="C82" s="13"/>
      <c r="D82" s="13"/>
      <c r="G82" s="24">
        <v>14310630</v>
      </c>
      <c r="I82" s="24" t="s">
        <v>23</v>
      </c>
      <c r="K82" s="24" t="s">
        <v>23</v>
      </c>
      <c r="M82" s="24" t="s">
        <v>23</v>
      </c>
    </row>
    <row r="83" spans="1:13" ht="16" customHeight="1" x14ac:dyDescent="0.2">
      <c r="A83" s="12" t="s">
        <v>43</v>
      </c>
      <c r="B83" s="41"/>
      <c r="G83" s="30">
        <v>10846615</v>
      </c>
      <c r="I83" s="30">
        <v>6362720</v>
      </c>
      <c r="J83" s="25"/>
      <c r="K83" s="30">
        <v>6055263</v>
      </c>
      <c r="M83" s="30">
        <v>6333708</v>
      </c>
    </row>
    <row r="84" spans="1:13" ht="6" customHeight="1" x14ac:dyDescent="0.2">
      <c r="C84" s="13"/>
      <c r="D84" s="13"/>
      <c r="G84" s="24"/>
      <c r="I84" s="24"/>
      <c r="K84" s="24"/>
      <c r="M84" s="24"/>
    </row>
    <row r="85" spans="1:13" ht="16" customHeight="1" x14ac:dyDescent="0.2">
      <c r="A85" s="1" t="s">
        <v>44</v>
      </c>
      <c r="G85" s="42">
        <f>SUM(G75:G83)</f>
        <v>314954559</v>
      </c>
      <c r="I85" s="42">
        <f>SUM(I75:I83)</f>
        <v>140655554</v>
      </c>
      <c r="K85" s="42">
        <f>SUM(K75:K83)</f>
        <v>117760930</v>
      </c>
      <c r="M85" s="42">
        <f>SUM(M75:M83)</f>
        <v>139747806</v>
      </c>
    </row>
    <row r="86" spans="1:13" ht="15" customHeight="1" x14ac:dyDescent="0.2">
      <c r="C86" s="13"/>
      <c r="D86" s="13"/>
      <c r="G86" s="24"/>
      <c r="I86" s="24"/>
      <c r="K86" s="24"/>
      <c r="M86" s="24"/>
    </row>
    <row r="87" spans="1:13" ht="16" customHeight="1" x14ac:dyDescent="0.2">
      <c r="A87" s="1" t="s">
        <v>45</v>
      </c>
      <c r="C87" s="13"/>
      <c r="D87" s="13"/>
    </row>
    <row r="88" spans="1:13" ht="6" customHeight="1" x14ac:dyDescent="0.2">
      <c r="C88" s="13"/>
      <c r="D88" s="13"/>
      <c r="G88" s="24"/>
      <c r="I88" s="24"/>
      <c r="K88" s="24"/>
      <c r="M88" s="24"/>
    </row>
    <row r="89" spans="1:13" ht="16" customHeight="1" x14ac:dyDescent="0.2">
      <c r="A89" s="43" t="s">
        <v>46</v>
      </c>
      <c r="C89" s="13"/>
      <c r="D89" s="13"/>
      <c r="G89" s="24"/>
      <c r="I89" s="24"/>
      <c r="K89" s="24"/>
      <c r="M89" s="24"/>
    </row>
    <row r="90" spans="1:13" ht="16" customHeight="1" x14ac:dyDescent="0.2">
      <c r="A90" s="43"/>
      <c r="B90" s="28" t="s">
        <v>47</v>
      </c>
      <c r="C90" s="13"/>
      <c r="D90" s="13"/>
      <c r="E90" s="22">
        <v>12</v>
      </c>
      <c r="G90" s="24">
        <v>12269479</v>
      </c>
      <c r="I90" s="24">
        <v>6514162</v>
      </c>
      <c r="J90" s="25"/>
      <c r="K90" s="24">
        <v>5908419</v>
      </c>
      <c r="M90" s="24">
        <v>6514162</v>
      </c>
    </row>
    <row r="91" spans="1:13" ht="16" customHeight="1" x14ac:dyDescent="0.2">
      <c r="A91" s="12" t="s">
        <v>48</v>
      </c>
      <c r="B91" s="41"/>
      <c r="E91" s="22">
        <v>12</v>
      </c>
      <c r="G91" s="24">
        <v>16041120</v>
      </c>
      <c r="I91" s="24">
        <v>11332158</v>
      </c>
      <c r="J91" s="25"/>
      <c r="K91" s="24">
        <v>10284196</v>
      </c>
      <c r="M91" s="24">
        <v>11332158</v>
      </c>
    </row>
    <row r="92" spans="1:13" ht="16" customHeight="1" x14ac:dyDescent="0.2">
      <c r="A92" s="41" t="s">
        <v>49</v>
      </c>
      <c r="B92" s="41"/>
      <c r="G92" s="24">
        <v>9802838</v>
      </c>
      <c r="I92" s="24">
        <v>5817280</v>
      </c>
      <c r="J92" s="25"/>
      <c r="K92" s="24">
        <v>6143654</v>
      </c>
      <c r="M92" s="24">
        <v>5817280</v>
      </c>
    </row>
    <row r="93" spans="1:13" ht="16" customHeight="1" x14ac:dyDescent="0.2">
      <c r="A93" s="41" t="s">
        <v>50</v>
      </c>
      <c r="B93" s="41"/>
      <c r="G93" s="30">
        <v>36056055</v>
      </c>
      <c r="I93" s="30">
        <v>34440246</v>
      </c>
      <c r="J93" s="25"/>
      <c r="K93" s="30">
        <v>36056055</v>
      </c>
      <c r="M93" s="30">
        <v>34440246</v>
      </c>
    </row>
    <row r="94" spans="1:13" ht="6" customHeight="1" x14ac:dyDescent="0.2">
      <c r="C94" s="13"/>
      <c r="D94" s="13"/>
      <c r="G94" s="24"/>
      <c r="I94" s="24"/>
      <c r="K94" s="24"/>
      <c r="M94" s="24"/>
    </row>
    <row r="95" spans="1:13" ht="16" customHeight="1" x14ac:dyDescent="0.2">
      <c r="A95" s="33" t="s">
        <v>51</v>
      </c>
      <c r="D95" s="13"/>
      <c r="G95" s="30">
        <f>SUM(G89:G93)</f>
        <v>74169492</v>
      </c>
      <c r="I95" s="30">
        <f>SUM(I89:I93)</f>
        <v>58103846</v>
      </c>
      <c r="K95" s="30">
        <f>SUM(K89:K93)</f>
        <v>58392324</v>
      </c>
      <c r="M95" s="30">
        <f>SUM(M89:M93)</f>
        <v>58103846</v>
      </c>
    </row>
    <row r="96" spans="1:13" ht="6" customHeight="1" x14ac:dyDescent="0.2">
      <c r="C96" s="13"/>
      <c r="D96" s="13"/>
      <c r="G96" s="24"/>
      <c r="I96" s="24"/>
      <c r="K96" s="24"/>
      <c r="M96" s="24"/>
    </row>
    <row r="97" spans="1:15" ht="16" customHeight="1" x14ac:dyDescent="0.2">
      <c r="A97" s="33" t="s">
        <v>52</v>
      </c>
      <c r="G97" s="30">
        <f>SUM(G85+G95)</f>
        <v>389124051</v>
      </c>
      <c r="I97" s="30">
        <f>SUM(I85+I95)</f>
        <v>198759400</v>
      </c>
      <c r="K97" s="30">
        <f>SUM(K85+K95)</f>
        <v>176153254</v>
      </c>
      <c r="M97" s="30">
        <f>SUM(M85+M95)</f>
        <v>197851652</v>
      </c>
    </row>
    <row r="98" spans="1:15" ht="15" customHeight="1" x14ac:dyDescent="0.2">
      <c r="A98" s="33"/>
      <c r="G98" s="24"/>
      <c r="I98" s="24"/>
      <c r="K98" s="24"/>
      <c r="M98" s="24"/>
    </row>
    <row r="99" spans="1:15" ht="16" customHeight="1" x14ac:dyDescent="0.2">
      <c r="A99" s="33" t="s">
        <v>53</v>
      </c>
      <c r="C99" s="13"/>
      <c r="D99" s="13"/>
      <c r="G99" s="24"/>
      <c r="I99" s="24"/>
      <c r="K99" s="24"/>
      <c r="M99" s="24"/>
    </row>
    <row r="100" spans="1:15" ht="6" customHeight="1" x14ac:dyDescent="0.2">
      <c r="C100" s="13"/>
      <c r="D100" s="13"/>
    </row>
    <row r="101" spans="1:15" ht="16" customHeight="1" x14ac:dyDescent="0.2">
      <c r="A101" s="12" t="s">
        <v>54</v>
      </c>
      <c r="B101" s="41"/>
      <c r="C101" s="44"/>
      <c r="D101" s="44"/>
      <c r="G101" s="24"/>
      <c r="I101" s="24"/>
      <c r="K101" s="24"/>
      <c r="M101" s="24"/>
    </row>
    <row r="102" spans="1:15" ht="16" customHeight="1" x14ac:dyDescent="0.2">
      <c r="A102" s="41"/>
      <c r="B102" s="12" t="s">
        <v>55</v>
      </c>
      <c r="C102" s="44"/>
      <c r="D102" s="44"/>
      <c r="G102" s="24"/>
      <c r="I102" s="24"/>
      <c r="K102" s="24"/>
      <c r="M102" s="24"/>
    </row>
    <row r="103" spans="1:15" ht="16" customHeight="1" x14ac:dyDescent="0.2">
      <c r="A103" s="41"/>
      <c r="B103" s="44" t="s">
        <v>56</v>
      </c>
      <c r="C103" s="44"/>
      <c r="D103" s="44"/>
      <c r="G103" s="24"/>
      <c r="I103" s="24"/>
      <c r="K103" s="24"/>
      <c r="M103" s="24"/>
    </row>
    <row r="104" spans="1:15" ht="16" customHeight="1" thickBot="1" x14ac:dyDescent="0.25">
      <c r="A104" s="41"/>
      <c r="C104" s="12" t="s">
        <v>57</v>
      </c>
      <c r="D104" s="44"/>
      <c r="G104" s="34">
        <v>363750000</v>
      </c>
      <c r="I104" s="34">
        <v>363750000</v>
      </c>
      <c r="J104" s="25"/>
      <c r="K104" s="34">
        <v>363750000</v>
      </c>
      <c r="M104" s="34">
        <v>363750000</v>
      </c>
    </row>
    <row r="105" spans="1:15" ht="6" customHeight="1" thickTop="1" x14ac:dyDescent="0.2">
      <c r="A105" s="41"/>
      <c r="B105" s="44"/>
      <c r="D105" s="44"/>
      <c r="G105" s="25"/>
      <c r="I105" s="25"/>
      <c r="K105" s="25"/>
      <c r="M105" s="25"/>
    </row>
    <row r="106" spans="1:15" ht="16" customHeight="1" x14ac:dyDescent="0.2">
      <c r="A106" s="41"/>
      <c r="B106" s="12" t="s">
        <v>58</v>
      </c>
      <c r="C106" s="44"/>
      <c r="D106" s="44"/>
      <c r="G106" s="24"/>
      <c r="I106" s="24"/>
      <c r="K106" s="24"/>
      <c r="M106" s="24"/>
    </row>
    <row r="107" spans="1:15" ht="16" customHeight="1" x14ac:dyDescent="0.2">
      <c r="A107" s="41"/>
      <c r="B107" s="44" t="s">
        <v>59</v>
      </c>
      <c r="C107" s="44"/>
      <c r="D107" s="44"/>
      <c r="G107" s="24"/>
      <c r="I107" s="24"/>
      <c r="K107" s="24"/>
      <c r="M107" s="24"/>
    </row>
    <row r="108" spans="1:15" ht="16" customHeight="1" x14ac:dyDescent="0.2">
      <c r="A108" s="41"/>
      <c r="C108" s="44" t="s">
        <v>60</v>
      </c>
      <c r="D108" s="44"/>
    </row>
    <row r="109" spans="1:15" ht="16" customHeight="1" x14ac:dyDescent="0.2">
      <c r="A109" s="41"/>
      <c r="C109" s="44" t="s">
        <v>61</v>
      </c>
      <c r="D109" s="44"/>
      <c r="G109" s="24"/>
      <c r="I109" s="24"/>
      <c r="J109" s="25"/>
      <c r="K109" s="24"/>
      <c r="M109" s="24"/>
    </row>
    <row r="110" spans="1:15" ht="16" customHeight="1" x14ac:dyDescent="0.2">
      <c r="A110" s="41"/>
      <c r="C110" s="44" t="s">
        <v>62</v>
      </c>
      <c r="D110" s="44"/>
      <c r="G110" s="24">
        <v>242500000</v>
      </c>
      <c r="I110" s="24">
        <v>215000000</v>
      </c>
      <c r="J110" s="25"/>
      <c r="K110" s="24">
        <v>242500000</v>
      </c>
      <c r="M110" s="24">
        <v>215000000</v>
      </c>
    </row>
    <row r="111" spans="1:15" ht="16" customHeight="1" x14ac:dyDescent="0.2">
      <c r="A111" s="12" t="s">
        <v>63</v>
      </c>
      <c r="B111" s="44"/>
      <c r="D111" s="44"/>
      <c r="G111" s="24">
        <v>241883680</v>
      </c>
      <c r="I111" s="24">
        <v>98883680</v>
      </c>
      <c r="J111" s="25"/>
      <c r="K111" s="24">
        <v>241883680</v>
      </c>
      <c r="M111" s="24">
        <v>98883680</v>
      </c>
      <c r="O111" s="25"/>
    </row>
    <row r="112" spans="1:15" ht="16" customHeight="1" x14ac:dyDescent="0.2">
      <c r="A112" s="12" t="s">
        <v>64</v>
      </c>
      <c r="B112" s="41"/>
      <c r="C112" s="41"/>
      <c r="D112" s="41"/>
      <c r="G112" s="24"/>
      <c r="I112" s="24"/>
      <c r="K112" s="24"/>
      <c r="M112" s="24"/>
    </row>
    <row r="113" spans="1:13" ht="16" customHeight="1" x14ac:dyDescent="0.2">
      <c r="B113" s="12" t="s">
        <v>65</v>
      </c>
      <c r="C113" s="41"/>
      <c r="D113" s="41"/>
      <c r="G113" s="24">
        <f>'5'!I25</f>
        <v>-160563372</v>
      </c>
      <c r="I113" s="24">
        <v>-191656273</v>
      </c>
      <c r="J113" s="25"/>
      <c r="K113" s="24">
        <f>'6'!I24</f>
        <v>-198777548</v>
      </c>
      <c r="M113" s="24">
        <v>-191088644</v>
      </c>
    </row>
    <row r="114" spans="1:13" ht="16" customHeight="1" x14ac:dyDescent="0.2">
      <c r="A114" s="41"/>
      <c r="B114" s="12" t="s">
        <v>66</v>
      </c>
      <c r="C114" s="41"/>
      <c r="D114" s="41"/>
      <c r="G114" s="30">
        <v>2730615</v>
      </c>
      <c r="I114" s="30">
        <v>2730615</v>
      </c>
      <c r="J114" s="25"/>
      <c r="K114" s="30">
        <v>2730615</v>
      </c>
      <c r="M114" s="30">
        <v>2730615</v>
      </c>
    </row>
    <row r="115" spans="1:13" ht="6" customHeight="1" x14ac:dyDescent="0.2">
      <c r="A115" s="41"/>
      <c r="B115" s="44"/>
      <c r="D115" s="44"/>
      <c r="G115" s="25"/>
      <c r="I115" s="25"/>
      <c r="K115" s="25"/>
      <c r="M115" s="25"/>
    </row>
    <row r="116" spans="1:13" ht="16" customHeight="1" x14ac:dyDescent="0.2">
      <c r="A116" s="33" t="s">
        <v>67</v>
      </c>
      <c r="C116" s="13"/>
      <c r="D116" s="13"/>
      <c r="G116" s="30">
        <f>SUM(G109:G114)</f>
        <v>326550923</v>
      </c>
      <c r="I116" s="30">
        <f>SUM(I109:I114)</f>
        <v>124958022</v>
      </c>
      <c r="K116" s="30">
        <f>SUM(K109:K114)</f>
        <v>288336747</v>
      </c>
      <c r="M116" s="30">
        <f>SUM(M109:M114)</f>
        <v>125525651</v>
      </c>
    </row>
    <row r="117" spans="1:13" ht="6" customHeight="1" x14ac:dyDescent="0.2">
      <c r="A117" s="41"/>
      <c r="B117" s="44"/>
      <c r="D117" s="44"/>
      <c r="G117" s="25"/>
      <c r="I117" s="25"/>
      <c r="K117" s="25"/>
      <c r="M117" s="25"/>
    </row>
    <row r="118" spans="1:13" ht="16" customHeight="1" thickBot="1" x14ac:dyDescent="0.25">
      <c r="A118" s="33" t="s">
        <v>68</v>
      </c>
      <c r="B118" s="1"/>
      <c r="C118" s="13"/>
      <c r="D118" s="13"/>
      <c r="G118" s="34">
        <f>SUM(G97+G116)</f>
        <v>715674974</v>
      </c>
      <c r="I118" s="34">
        <f>SUM(I97+I116)</f>
        <v>323717422</v>
      </c>
      <c r="K118" s="34">
        <f>SUM(K97+K116)</f>
        <v>464490001</v>
      </c>
      <c r="M118" s="34">
        <f>SUM(M97+M116)</f>
        <v>323377303</v>
      </c>
    </row>
    <row r="119" spans="1:13" ht="8.25" customHeight="1" thickTop="1" x14ac:dyDescent="0.2">
      <c r="A119" s="33"/>
      <c r="B119" s="1"/>
      <c r="C119" s="13"/>
      <c r="D119" s="13"/>
      <c r="G119" s="24"/>
      <c r="I119" s="24"/>
      <c r="K119" s="24"/>
      <c r="M119" s="24"/>
    </row>
    <row r="120" spans="1:13" ht="5.25" customHeight="1" x14ac:dyDescent="0.2">
      <c r="A120" s="33"/>
      <c r="B120" s="1"/>
      <c r="C120" s="13"/>
      <c r="D120" s="13"/>
      <c r="G120" s="24"/>
      <c r="I120" s="24"/>
      <c r="K120" s="24"/>
      <c r="M120" s="24"/>
    </row>
    <row r="121" spans="1:13" ht="20.149999999999999" customHeight="1" x14ac:dyDescent="0.2">
      <c r="A121" s="38" t="str">
        <f>A58</f>
        <v>The accompanying notes form part of this interim financial information.</v>
      </c>
      <c r="B121" s="38"/>
      <c r="C121" s="39"/>
      <c r="D121" s="39"/>
      <c r="E121" s="40"/>
      <c r="F121" s="38"/>
      <c r="G121" s="30"/>
      <c r="H121" s="38"/>
      <c r="I121" s="30"/>
      <c r="J121" s="38"/>
      <c r="K121" s="30"/>
      <c r="L121" s="38"/>
      <c r="M121" s="30"/>
    </row>
    <row r="123" spans="1:13" ht="16" customHeight="1" x14ac:dyDescent="0.2">
      <c r="H123" s="23"/>
    </row>
  </sheetData>
  <mergeCells count="10">
    <mergeCell ref="G64:I64"/>
    <mergeCell ref="K64:M64"/>
    <mergeCell ref="G65:I65"/>
    <mergeCell ref="K65:M65"/>
    <mergeCell ref="G6:I6"/>
    <mergeCell ref="K6:M6"/>
    <mergeCell ref="G7:I7"/>
    <mergeCell ref="K7:M7"/>
    <mergeCell ref="A51:M51"/>
    <mergeCell ref="A52:M52"/>
  </mergeCells>
  <pageMargins left="0.8" right="0.5" top="0.5" bottom="0.6" header="0.49" footer="0.4"/>
  <pageSetup paperSize="9" scale="95" firstPageNumber="2" orientation="portrait" useFirstPageNumber="1" horizontalDpi="1200" verticalDpi="1200" r:id="rId1"/>
  <headerFooter>
    <oddFooter>&amp;R&amp;9&amp;P</oddFooter>
  </headerFooter>
  <rowBreaks count="1" manualBreakCount="1">
    <brk id="58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9DCA8-A975-4D81-AFD7-6D118D598BD0}">
  <dimension ref="A1:N54"/>
  <sheetViews>
    <sheetView topLeftCell="A25" zoomScaleNormal="100" zoomScaleSheetLayoutView="80" workbookViewId="0">
      <selection activeCell="H32" sqref="H32"/>
    </sheetView>
  </sheetViews>
  <sheetFormatPr defaultColWidth="9.33203125" defaultRowHeight="16.5" customHeight="1" x14ac:dyDescent="0.2"/>
  <cols>
    <col min="1" max="4" width="1.44140625" style="41" customWidth="1"/>
    <col min="5" max="5" width="43.44140625" style="41" customWidth="1"/>
    <col min="6" max="6" width="6.6640625" style="45" customWidth="1"/>
    <col min="7" max="7" width="1" style="41" customWidth="1"/>
    <col min="8" max="8" width="15.33203125" style="41" bestFit="1" customWidth="1"/>
    <col min="9" max="9" width="1" style="41" customWidth="1"/>
    <col min="10" max="10" width="14.33203125" style="46" customWidth="1"/>
    <col min="11" max="11" width="1" style="46" customWidth="1"/>
    <col min="12" max="12" width="14.33203125" style="46" customWidth="1"/>
    <col min="13" max="13" width="1" style="46" customWidth="1"/>
    <col min="14" max="14" width="14.33203125" style="46" customWidth="1"/>
    <col min="15" max="16384" width="9.33203125" style="41"/>
  </cols>
  <sheetData>
    <row r="1" spans="1:14" ht="16.5" customHeight="1" x14ac:dyDescent="0.2">
      <c r="A1" s="1" t="s">
        <v>0</v>
      </c>
      <c r="B1" s="1"/>
      <c r="C1" s="2"/>
      <c r="D1" s="2"/>
    </row>
    <row r="2" spans="1:14" ht="16.5" customHeight="1" x14ac:dyDescent="0.2">
      <c r="A2" s="47" t="s">
        <v>162</v>
      </c>
    </row>
    <row r="3" spans="1:14" ht="16.5" customHeight="1" x14ac:dyDescent="0.2">
      <c r="A3" s="48" t="s">
        <v>69</v>
      </c>
      <c r="B3" s="49"/>
      <c r="C3" s="49"/>
      <c r="D3" s="49"/>
      <c r="E3" s="49"/>
      <c r="F3" s="50"/>
      <c r="G3" s="49"/>
      <c r="H3" s="49"/>
      <c r="I3" s="49"/>
      <c r="J3" s="51"/>
      <c r="K3" s="51"/>
      <c r="L3" s="51"/>
      <c r="M3" s="51"/>
      <c r="N3" s="51"/>
    </row>
    <row r="6" spans="1:14" ht="16.5" customHeight="1" x14ac:dyDescent="0.2">
      <c r="H6" s="122" t="s">
        <v>2</v>
      </c>
      <c r="I6" s="122"/>
      <c r="J6" s="122"/>
      <c r="K6" s="1"/>
      <c r="L6" s="118" t="s">
        <v>3</v>
      </c>
      <c r="M6" s="119"/>
      <c r="N6" s="119"/>
    </row>
    <row r="7" spans="1:14" ht="16.5" customHeight="1" x14ac:dyDescent="0.2">
      <c r="H7" s="123" t="s">
        <v>4</v>
      </c>
      <c r="I7" s="123"/>
      <c r="J7" s="123"/>
      <c r="K7" s="1"/>
      <c r="L7" s="124" t="s">
        <v>4</v>
      </c>
      <c r="M7" s="124"/>
      <c r="N7" s="124"/>
    </row>
    <row r="8" spans="1:14" s="52" customFormat="1" ht="16.5" customHeight="1" x14ac:dyDescent="0.2">
      <c r="H8" s="53" t="s">
        <v>5</v>
      </c>
      <c r="J8" s="53" t="s">
        <v>5</v>
      </c>
      <c r="K8" s="53"/>
      <c r="L8" s="53" t="s">
        <v>5</v>
      </c>
      <c r="M8" s="53"/>
      <c r="N8" s="53" t="s">
        <v>5</v>
      </c>
    </row>
    <row r="9" spans="1:14" ht="16.5" customHeight="1" x14ac:dyDescent="0.2">
      <c r="A9" s="52"/>
      <c r="B9" s="52"/>
      <c r="C9" s="52"/>
      <c r="D9" s="52"/>
      <c r="E9" s="52"/>
      <c r="F9" s="52"/>
      <c r="G9" s="52"/>
      <c r="H9" s="17" t="s">
        <v>9</v>
      </c>
      <c r="I9" s="52"/>
      <c r="J9" s="17" t="s">
        <v>10</v>
      </c>
      <c r="K9" s="16"/>
      <c r="L9" s="17" t="s">
        <v>9</v>
      </c>
      <c r="M9" s="52"/>
      <c r="N9" s="17" t="s">
        <v>10</v>
      </c>
    </row>
    <row r="10" spans="1:14" ht="16.5" customHeight="1" x14ac:dyDescent="0.2">
      <c r="A10" s="52"/>
      <c r="B10" s="52"/>
      <c r="C10" s="52"/>
      <c r="D10" s="52"/>
      <c r="E10" s="52"/>
      <c r="F10" s="54" t="s">
        <v>11</v>
      </c>
      <c r="G10" s="55"/>
      <c r="H10" s="19" t="s">
        <v>12</v>
      </c>
      <c r="I10" s="55"/>
      <c r="J10" s="19" t="s">
        <v>12</v>
      </c>
      <c r="K10" s="53"/>
      <c r="L10" s="19" t="s">
        <v>12</v>
      </c>
      <c r="M10" s="53"/>
      <c r="N10" s="19" t="s">
        <v>12</v>
      </c>
    </row>
    <row r="11" spans="1:14" ht="16.5" customHeight="1" x14ac:dyDescent="0.2">
      <c r="A11" s="52"/>
      <c r="B11" s="52"/>
      <c r="C11" s="52"/>
      <c r="D11" s="52"/>
      <c r="E11" s="52"/>
      <c r="F11" s="56"/>
      <c r="G11" s="55"/>
      <c r="H11" s="53"/>
      <c r="I11" s="55"/>
      <c r="J11" s="53"/>
      <c r="K11" s="53"/>
      <c r="L11" s="53"/>
      <c r="M11" s="53"/>
      <c r="N11" s="53"/>
    </row>
    <row r="12" spans="1:14" ht="16.5" customHeight="1" x14ac:dyDescent="0.2">
      <c r="A12" s="41" t="s">
        <v>70</v>
      </c>
      <c r="B12" s="52"/>
      <c r="C12" s="52"/>
      <c r="D12" s="52"/>
      <c r="E12" s="52"/>
      <c r="F12" s="45">
        <v>4</v>
      </c>
      <c r="G12" s="55"/>
      <c r="H12" s="46">
        <v>72589492</v>
      </c>
      <c r="I12" s="55"/>
      <c r="J12" s="46">
        <v>18422913</v>
      </c>
      <c r="L12" s="46">
        <v>63566789</v>
      </c>
      <c r="N12" s="46">
        <v>18133511</v>
      </c>
    </row>
    <row r="13" spans="1:14" ht="16.5" customHeight="1" x14ac:dyDescent="0.2">
      <c r="A13" s="41" t="s">
        <v>71</v>
      </c>
      <c r="B13" s="52"/>
      <c r="C13" s="52"/>
      <c r="D13" s="52"/>
      <c r="E13" s="52"/>
      <c r="F13" s="45">
        <v>4</v>
      </c>
      <c r="G13" s="55"/>
      <c r="H13" s="51">
        <v>198420164</v>
      </c>
      <c r="I13" s="55"/>
      <c r="J13" s="51">
        <v>23266522</v>
      </c>
      <c r="L13" s="51">
        <v>33443769</v>
      </c>
      <c r="N13" s="51">
        <v>18652838</v>
      </c>
    </row>
    <row r="14" spans="1:14" ht="16.5" customHeight="1" x14ac:dyDescent="0.2">
      <c r="B14" s="52"/>
      <c r="C14" s="52"/>
      <c r="D14" s="52"/>
      <c r="E14" s="52"/>
      <c r="F14" s="56"/>
      <c r="G14" s="55"/>
      <c r="H14" s="46"/>
      <c r="I14" s="55"/>
    </row>
    <row r="15" spans="1:14" ht="16.5" customHeight="1" x14ac:dyDescent="0.2">
      <c r="A15" s="47" t="s">
        <v>163</v>
      </c>
      <c r="B15" s="52"/>
      <c r="C15" s="52"/>
      <c r="D15" s="52"/>
      <c r="E15" s="52"/>
      <c r="F15" s="56"/>
      <c r="G15" s="55"/>
      <c r="H15" s="51">
        <f>SUM(H12:H13)</f>
        <v>271009656</v>
      </c>
      <c r="I15" s="55"/>
      <c r="J15" s="51">
        <f>SUM(J12:J13)</f>
        <v>41689435</v>
      </c>
      <c r="L15" s="51">
        <f>SUM(L12:L13)</f>
        <v>97010558</v>
      </c>
      <c r="N15" s="51">
        <f>SUM(N12:N13)</f>
        <v>36786349</v>
      </c>
    </row>
    <row r="16" spans="1:14" ht="16.5" customHeight="1" x14ac:dyDescent="0.2">
      <c r="B16" s="52"/>
      <c r="C16" s="52"/>
      <c r="D16" s="52"/>
      <c r="E16" s="52"/>
      <c r="F16" s="56"/>
      <c r="G16" s="55"/>
      <c r="H16" s="46"/>
      <c r="I16" s="55"/>
    </row>
    <row r="17" spans="1:14" ht="16.5" customHeight="1" x14ac:dyDescent="0.2">
      <c r="A17" s="41" t="s">
        <v>72</v>
      </c>
      <c r="B17" s="52"/>
      <c r="C17" s="52"/>
      <c r="D17" s="52"/>
      <c r="E17" s="52"/>
      <c r="F17" s="45">
        <v>4</v>
      </c>
      <c r="G17" s="55"/>
      <c r="H17" s="46">
        <v>-66050645</v>
      </c>
      <c r="I17" s="55"/>
      <c r="J17" s="46">
        <v>-22427301</v>
      </c>
      <c r="L17" s="46">
        <v>-61267361</v>
      </c>
      <c r="N17" s="46">
        <v>-22369451</v>
      </c>
    </row>
    <row r="18" spans="1:14" ht="16.5" customHeight="1" x14ac:dyDescent="0.2">
      <c r="A18" s="41" t="s">
        <v>73</v>
      </c>
      <c r="B18" s="52"/>
      <c r="C18" s="52"/>
      <c r="D18" s="52"/>
      <c r="E18" s="52"/>
      <c r="F18" s="45">
        <v>4</v>
      </c>
      <c r="G18" s="55"/>
      <c r="H18" s="51">
        <v>-115109155</v>
      </c>
      <c r="I18" s="55"/>
      <c r="J18" s="51">
        <v>-21711254</v>
      </c>
      <c r="L18" s="51">
        <v>-27640452</v>
      </c>
      <c r="N18" s="51">
        <v>-17619602</v>
      </c>
    </row>
    <row r="19" spans="1:14" ht="16.5" customHeight="1" x14ac:dyDescent="0.2">
      <c r="B19" s="52"/>
      <c r="C19" s="52"/>
      <c r="D19" s="52"/>
      <c r="E19" s="52"/>
      <c r="F19" s="56"/>
      <c r="G19" s="55"/>
      <c r="H19" s="46"/>
      <c r="I19" s="55"/>
    </row>
    <row r="20" spans="1:14" ht="16.5" customHeight="1" x14ac:dyDescent="0.2">
      <c r="A20" s="47" t="s">
        <v>164</v>
      </c>
      <c r="B20" s="52"/>
      <c r="C20" s="52"/>
      <c r="D20" s="52"/>
      <c r="E20" s="52"/>
      <c r="F20" s="56"/>
      <c r="G20" s="55"/>
      <c r="H20" s="51">
        <f>SUM(H17:H18)</f>
        <v>-181159800</v>
      </c>
      <c r="I20" s="55"/>
      <c r="J20" s="51">
        <f>SUM(J17:J18)</f>
        <v>-44138555</v>
      </c>
      <c r="L20" s="51">
        <f>SUM(L17:L18)</f>
        <v>-88907813</v>
      </c>
      <c r="N20" s="51">
        <f>SUM(N17:N18)</f>
        <v>-39989053</v>
      </c>
    </row>
    <row r="21" spans="1:14" ht="16.5" customHeight="1" x14ac:dyDescent="0.2">
      <c r="B21" s="52"/>
      <c r="C21" s="52"/>
      <c r="D21" s="52"/>
      <c r="E21" s="52"/>
      <c r="F21" s="56"/>
      <c r="G21" s="55"/>
      <c r="H21" s="46"/>
      <c r="I21" s="55"/>
    </row>
    <row r="22" spans="1:14" ht="16.5" customHeight="1" x14ac:dyDescent="0.2">
      <c r="A22" s="47" t="s">
        <v>74</v>
      </c>
      <c r="B22" s="52"/>
      <c r="C22" s="52"/>
      <c r="D22" s="52"/>
      <c r="E22" s="52"/>
      <c r="F22" s="56"/>
      <c r="G22" s="55"/>
      <c r="H22" s="46">
        <f>H15+H20</f>
        <v>89849856</v>
      </c>
      <c r="I22" s="55"/>
      <c r="J22" s="46">
        <f>+J15+J20</f>
        <v>-2449120</v>
      </c>
      <c r="L22" s="46">
        <f>L15+L20</f>
        <v>8102745</v>
      </c>
      <c r="N22" s="46">
        <f>+N15+N20</f>
        <v>-3202704</v>
      </c>
    </row>
    <row r="23" spans="1:14" ht="16.5" customHeight="1" x14ac:dyDescent="0.2">
      <c r="A23" s="41" t="s">
        <v>75</v>
      </c>
      <c r="B23" s="52"/>
      <c r="C23" s="52"/>
      <c r="D23" s="52"/>
      <c r="E23" s="52"/>
      <c r="F23" s="45">
        <v>15</v>
      </c>
      <c r="G23" s="55"/>
      <c r="H23" s="46">
        <v>308958</v>
      </c>
      <c r="I23" s="55"/>
      <c r="J23" s="46">
        <v>979962</v>
      </c>
      <c r="L23" s="46">
        <v>723801</v>
      </c>
      <c r="N23" s="46">
        <v>1010328</v>
      </c>
    </row>
    <row r="24" spans="1:14" ht="16.5" customHeight="1" x14ac:dyDescent="0.2">
      <c r="A24" s="41" t="s">
        <v>165</v>
      </c>
      <c r="B24" s="52"/>
      <c r="C24" s="52"/>
      <c r="D24" s="52"/>
      <c r="E24" s="52"/>
      <c r="F24" s="57">
        <v>20</v>
      </c>
      <c r="G24" s="55"/>
      <c r="H24" s="51">
        <v>6322925</v>
      </c>
      <c r="I24" s="55"/>
      <c r="J24" s="51">
        <v>0</v>
      </c>
      <c r="L24" s="51">
        <v>0</v>
      </c>
      <c r="N24" s="51">
        <v>0</v>
      </c>
    </row>
    <row r="25" spans="1:14" ht="16.5" customHeight="1" x14ac:dyDescent="0.2">
      <c r="A25" s="47"/>
      <c r="B25" s="52"/>
      <c r="C25" s="52"/>
      <c r="D25" s="52"/>
      <c r="E25" s="52"/>
      <c r="F25" s="56"/>
      <c r="G25" s="55"/>
      <c r="H25" s="46"/>
      <c r="I25" s="55"/>
    </row>
    <row r="26" spans="1:14" ht="16.5" customHeight="1" x14ac:dyDescent="0.2">
      <c r="A26" s="47" t="s">
        <v>76</v>
      </c>
      <c r="B26" s="52"/>
      <c r="C26" s="52"/>
      <c r="D26" s="52"/>
      <c r="E26" s="52"/>
      <c r="F26" s="56"/>
      <c r="G26" s="55"/>
      <c r="H26" s="46">
        <f>SUM(H22:H24)</f>
        <v>96481739</v>
      </c>
      <c r="I26" s="55"/>
      <c r="J26" s="46">
        <f>SUM(J22:J24)</f>
        <v>-1469158</v>
      </c>
      <c r="L26" s="46">
        <f>SUM(L22:L24)</f>
        <v>8826546</v>
      </c>
      <c r="N26" s="46">
        <f>SUM(N22:N24)</f>
        <v>-2192376</v>
      </c>
    </row>
    <row r="27" spans="1:14" ht="16.5" customHeight="1" x14ac:dyDescent="0.2">
      <c r="A27" s="41" t="s">
        <v>77</v>
      </c>
      <c r="B27" s="52"/>
      <c r="C27" s="52"/>
      <c r="D27" s="52"/>
      <c r="E27" s="52"/>
      <c r="G27" s="55"/>
      <c r="H27" s="46">
        <v>-24787448</v>
      </c>
      <c r="I27" s="55"/>
      <c r="J27" s="46">
        <v>-853990</v>
      </c>
      <c r="L27" s="46">
        <v>-242251</v>
      </c>
      <c r="N27" s="46">
        <v>-777249</v>
      </c>
    </row>
    <row r="28" spans="1:14" ht="16.5" customHeight="1" x14ac:dyDescent="0.2">
      <c r="A28" s="41" t="s">
        <v>78</v>
      </c>
      <c r="B28" s="52"/>
      <c r="C28" s="52"/>
      <c r="D28" s="52"/>
      <c r="E28" s="52"/>
      <c r="G28" s="55"/>
      <c r="H28" s="46">
        <v>-30086130</v>
      </c>
      <c r="I28" s="55"/>
      <c r="J28" s="46">
        <v>-16182711</v>
      </c>
      <c r="L28" s="46">
        <v>-14396542</v>
      </c>
      <c r="N28" s="46">
        <v>-15631958</v>
      </c>
    </row>
    <row r="29" spans="1:14" ht="16.5" customHeight="1" x14ac:dyDescent="0.2">
      <c r="A29" s="41" t="s">
        <v>79</v>
      </c>
      <c r="B29" s="52"/>
      <c r="C29" s="52"/>
      <c r="D29" s="52"/>
      <c r="E29" s="52"/>
      <c r="G29" s="55"/>
      <c r="H29" s="51">
        <v>-2750000</v>
      </c>
      <c r="I29" s="55"/>
      <c r="J29" s="51">
        <v>-21013519</v>
      </c>
      <c r="L29" s="51">
        <v>-2750000</v>
      </c>
      <c r="N29" s="51">
        <v>-21013519</v>
      </c>
    </row>
    <row r="30" spans="1:14" ht="16.5" customHeight="1" x14ac:dyDescent="0.2">
      <c r="A30" s="47"/>
      <c r="B30" s="52"/>
      <c r="C30" s="52"/>
      <c r="D30" s="52"/>
      <c r="E30" s="52"/>
      <c r="G30" s="55"/>
      <c r="H30" s="46"/>
      <c r="I30" s="55"/>
    </row>
    <row r="31" spans="1:14" ht="16.5" customHeight="1" x14ac:dyDescent="0.2">
      <c r="A31" s="47" t="s">
        <v>80</v>
      </c>
      <c r="B31" s="58"/>
      <c r="C31" s="52"/>
      <c r="D31" s="52"/>
      <c r="E31" s="52"/>
      <c r="F31" s="56"/>
      <c r="G31" s="55"/>
      <c r="H31" s="59">
        <f>SUM(H27:H29)</f>
        <v>-57623578</v>
      </c>
      <c r="I31" s="55"/>
      <c r="J31" s="59">
        <f>SUM(J27:J29)</f>
        <v>-38050220</v>
      </c>
      <c r="K31" s="60"/>
      <c r="L31" s="59">
        <f>SUM(L27:L29)</f>
        <v>-17388793</v>
      </c>
      <c r="M31" s="60"/>
      <c r="N31" s="59">
        <f>SUM(N27:N29)</f>
        <v>-37422726</v>
      </c>
    </row>
    <row r="32" spans="1:14" ht="16.5" customHeight="1" x14ac:dyDescent="0.2">
      <c r="B32" s="52"/>
      <c r="C32" s="52"/>
      <c r="D32" s="52"/>
      <c r="E32" s="52"/>
      <c r="G32" s="55"/>
      <c r="H32" s="61"/>
      <c r="I32" s="55"/>
      <c r="J32" s="61"/>
      <c r="K32" s="61"/>
      <c r="L32" s="61"/>
      <c r="M32" s="61"/>
      <c r="N32" s="61"/>
    </row>
    <row r="33" spans="1:14" ht="16.5" customHeight="1" x14ac:dyDescent="0.2">
      <c r="A33" s="47" t="s">
        <v>81</v>
      </c>
      <c r="B33" s="58"/>
      <c r="D33" s="52"/>
      <c r="E33" s="52"/>
      <c r="F33" s="56"/>
      <c r="G33" s="55"/>
      <c r="H33" s="46">
        <f>H26+H31</f>
        <v>38858161</v>
      </c>
      <c r="I33" s="55"/>
      <c r="J33" s="46">
        <f>J26+J31</f>
        <v>-39519378</v>
      </c>
      <c r="K33" s="53"/>
      <c r="L33" s="46">
        <f>L26+L31</f>
        <v>-8562247</v>
      </c>
      <c r="M33" s="53"/>
      <c r="N33" s="46">
        <f>N26+N31</f>
        <v>-39615102</v>
      </c>
    </row>
    <row r="34" spans="1:14" ht="16.5" customHeight="1" x14ac:dyDescent="0.2">
      <c r="A34" s="43" t="s">
        <v>82</v>
      </c>
      <c r="B34" s="43"/>
      <c r="C34" s="52"/>
      <c r="D34" s="52"/>
      <c r="E34" s="52"/>
      <c r="F34" s="56"/>
      <c r="G34" s="55"/>
      <c r="H34" s="51">
        <v>-1307305</v>
      </c>
      <c r="I34" s="55"/>
      <c r="J34" s="59">
        <v>-957331</v>
      </c>
      <c r="L34" s="51">
        <v>-864817</v>
      </c>
      <c r="N34" s="59">
        <v>-966615</v>
      </c>
    </row>
    <row r="35" spans="1:14" ht="16.5" customHeight="1" x14ac:dyDescent="0.2">
      <c r="A35" s="43"/>
      <c r="B35" s="43"/>
      <c r="C35" s="52"/>
      <c r="D35" s="52"/>
      <c r="E35" s="52"/>
      <c r="F35" s="56"/>
      <c r="G35" s="55"/>
      <c r="H35" s="53"/>
      <c r="I35" s="55"/>
      <c r="J35" s="53"/>
      <c r="K35" s="53"/>
      <c r="L35" s="53"/>
      <c r="M35" s="53"/>
      <c r="N35" s="53"/>
    </row>
    <row r="36" spans="1:14" ht="16.5" customHeight="1" x14ac:dyDescent="0.2">
      <c r="A36" s="47" t="s">
        <v>83</v>
      </c>
      <c r="B36" s="52"/>
      <c r="C36" s="52"/>
      <c r="D36" s="52"/>
      <c r="E36" s="52"/>
      <c r="F36" s="56"/>
      <c r="G36" s="55"/>
      <c r="H36" s="60">
        <f>SUM(H33:H34)</f>
        <v>37550856</v>
      </c>
      <c r="I36" s="55"/>
      <c r="J36" s="60">
        <f>SUM(J33:J34)</f>
        <v>-40476709</v>
      </c>
      <c r="K36" s="60"/>
      <c r="L36" s="60">
        <f>SUM(L33:L34)</f>
        <v>-9427064</v>
      </c>
      <c r="M36" s="60"/>
      <c r="N36" s="60">
        <f>SUM(N33:N34)</f>
        <v>-40581717</v>
      </c>
    </row>
    <row r="37" spans="1:14" ht="16.5" customHeight="1" x14ac:dyDescent="0.2">
      <c r="A37" s="41" t="s">
        <v>84</v>
      </c>
      <c r="B37" s="52"/>
      <c r="C37" s="52"/>
      <c r="D37" s="52"/>
      <c r="E37" s="52"/>
      <c r="F37" s="57"/>
      <c r="G37" s="55"/>
      <c r="H37" s="59">
        <v>-6457955</v>
      </c>
      <c r="I37" s="55"/>
      <c r="J37" s="59">
        <v>8064364</v>
      </c>
      <c r="K37" s="60"/>
      <c r="L37" s="59">
        <v>1738160</v>
      </c>
      <c r="M37" s="60"/>
      <c r="N37" s="59">
        <v>8098381</v>
      </c>
    </row>
    <row r="38" spans="1:14" ht="16.5" customHeight="1" x14ac:dyDescent="0.2">
      <c r="A38" s="47"/>
      <c r="B38" s="43"/>
      <c r="C38" s="52"/>
      <c r="D38" s="52"/>
      <c r="E38" s="52"/>
      <c r="G38" s="55"/>
      <c r="H38" s="60"/>
      <c r="I38" s="55"/>
      <c r="J38" s="60"/>
      <c r="K38" s="60"/>
      <c r="L38" s="60"/>
      <c r="M38" s="60"/>
      <c r="N38" s="60"/>
    </row>
    <row r="39" spans="1:14" ht="16.5" customHeight="1" thickBot="1" x14ac:dyDescent="0.25">
      <c r="A39" s="62" t="s">
        <v>85</v>
      </c>
      <c r="B39" s="52"/>
      <c r="C39" s="43"/>
      <c r="D39" s="52"/>
      <c r="E39" s="52"/>
      <c r="G39" s="55"/>
      <c r="H39" s="63">
        <f>+H36+H37</f>
        <v>31092901</v>
      </c>
      <c r="I39" s="55"/>
      <c r="J39" s="63">
        <f>+J36+J37</f>
        <v>-32412345</v>
      </c>
      <c r="K39" s="60"/>
      <c r="L39" s="63">
        <f>+L36+L37</f>
        <v>-7688904</v>
      </c>
      <c r="M39" s="60"/>
      <c r="N39" s="63">
        <f>+N36+N37</f>
        <v>-32483336</v>
      </c>
    </row>
    <row r="40" spans="1:14" ht="16.5" customHeight="1" thickTop="1" x14ac:dyDescent="0.2">
      <c r="B40" s="52"/>
      <c r="C40" s="52"/>
      <c r="D40" s="52"/>
      <c r="E40" s="52"/>
      <c r="G40" s="55"/>
      <c r="H40" s="61"/>
      <c r="I40" s="55"/>
      <c r="J40" s="61"/>
      <c r="K40" s="61"/>
      <c r="L40" s="61"/>
      <c r="M40" s="61"/>
      <c r="N40" s="61"/>
    </row>
    <row r="41" spans="1:14" ht="16.5" customHeight="1" x14ac:dyDescent="0.2">
      <c r="B41" s="52"/>
      <c r="C41" s="52"/>
      <c r="D41" s="52"/>
      <c r="E41" s="52"/>
      <c r="G41" s="55"/>
      <c r="H41" s="61"/>
      <c r="I41" s="55"/>
      <c r="J41" s="61"/>
      <c r="K41" s="61"/>
      <c r="L41" s="61"/>
      <c r="M41" s="61"/>
      <c r="N41" s="61"/>
    </row>
    <row r="42" spans="1:14" ht="16.5" customHeight="1" x14ac:dyDescent="0.2">
      <c r="A42" s="47" t="s">
        <v>86</v>
      </c>
      <c r="B42" s="52"/>
      <c r="C42" s="52"/>
      <c r="D42" s="52"/>
      <c r="E42" s="52"/>
      <c r="G42" s="55"/>
      <c r="H42" s="46"/>
      <c r="I42" s="55"/>
      <c r="K42" s="60"/>
      <c r="M42" s="60"/>
    </row>
    <row r="43" spans="1:14" ht="16.5" customHeight="1" x14ac:dyDescent="0.2">
      <c r="B43" s="52"/>
      <c r="C43" s="52"/>
      <c r="D43" s="52"/>
      <c r="E43" s="52"/>
      <c r="G43" s="55"/>
      <c r="H43" s="61"/>
      <c r="I43" s="55"/>
      <c r="J43" s="61"/>
      <c r="K43" s="61"/>
      <c r="L43" s="61"/>
      <c r="M43" s="61"/>
      <c r="N43" s="61"/>
    </row>
    <row r="44" spans="1:14" ht="16.5" customHeight="1" thickBot="1" x14ac:dyDescent="0.25">
      <c r="A44" s="43" t="s">
        <v>87</v>
      </c>
      <c r="B44" s="52"/>
      <c r="C44" s="52"/>
      <c r="D44" s="52"/>
      <c r="E44" s="52"/>
      <c r="F44" s="45">
        <v>17</v>
      </c>
      <c r="G44" s="55"/>
      <c r="H44" s="64">
        <f>H39/485000000</f>
        <v>6.4109074226804119E-2</v>
      </c>
      <c r="I44" s="55"/>
      <c r="J44" s="64">
        <f>J39/430000000</f>
        <v>-7.537754651162791E-2</v>
      </c>
      <c r="K44" s="53"/>
      <c r="L44" s="64">
        <f>L39/485000000</f>
        <v>-1.5853410309278351E-2</v>
      </c>
      <c r="M44" s="53"/>
      <c r="N44" s="64">
        <f>N39/430000000</f>
        <v>-7.554264186046511E-2</v>
      </c>
    </row>
    <row r="45" spans="1:14" ht="16.5" customHeight="1" thickTop="1" x14ac:dyDescent="0.2">
      <c r="A45" s="43"/>
      <c r="B45" s="52"/>
      <c r="C45" s="52"/>
      <c r="D45" s="52"/>
      <c r="E45" s="52"/>
      <c r="G45" s="55"/>
      <c r="H45" s="55"/>
      <c r="I45" s="55"/>
      <c r="K45" s="53"/>
      <c r="M45" s="53"/>
    </row>
    <row r="46" spans="1:14" ht="16.5" customHeight="1" x14ac:dyDescent="0.2">
      <c r="A46" s="43"/>
      <c r="B46" s="52"/>
      <c r="C46" s="52"/>
      <c r="D46" s="52"/>
      <c r="E46" s="52"/>
      <c r="G46" s="55"/>
      <c r="H46" s="55"/>
      <c r="I46" s="55"/>
      <c r="K46" s="53"/>
      <c r="M46" s="53"/>
    </row>
    <row r="47" spans="1:14" ht="16.5" customHeight="1" x14ac:dyDescent="0.2">
      <c r="A47" s="43"/>
      <c r="B47" s="52"/>
      <c r="C47" s="52"/>
      <c r="D47" s="52"/>
      <c r="E47" s="52"/>
      <c r="G47" s="55"/>
      <c r="H47" s="55"/>
      <c r="I47" s="55"/>
      <c r="K47" s="53"/>
      <c r="M47" s="53"/>
    </row>
    <row r="48" spans="1:14" ht="16.5" customHeight="1" x14ac:dyDescent="0.2">
      <c r="A48" s="43"/>
      <c r="B48" s="52"/>
      <c r="C48" s="52"/>
      <c r="D48" s="52"/>
      <c r="E48" s="52"/>
      <c r="G48" s="55"/>
      <c r="H48" s="55"/>
      <c r="I48" s="55"/>
      <c r="K48" s="53"/>
      <c r="M48" s="53"/>
    </row>
    <row r="49" spans="1:14" ht="16.5" customHeight="1" x14ac:dyDescent="0.2">
      <c r="A49" s="43"/>
      <c r="B49" s="52"/>
      <c r="C49" s="52"/>
      <c r="D49" s="52"/>
      <c r="E49" s="52"/>
      <c r="G49" s="55"/>
      <c r="H49" s="55"/>
      <c r="I49" s="55"/>
      <c r="K49" s="53"/>
      <c r="M49" s="53"/>
    </row>
    <row r="50" spans="1:14" ht="13.5" customHeight="1" x14ac:dyDescent="0.2">
      <c r="A50" s="43"/>
      <c r="B50" s="52"/>
      <c r="C50" s="52"/>
      <c r="D50" s="52"/>
      <c r="E50" s="52"/>
      <c r="G50" s="55"/>
      <c r="H50" s="55"/>
      <c r="I50" s="55"/>
      <c r="K50" s="53"/>
      <c r="M50" s="53"/>
    </row>
    <row r="51" spans="1:14" ht="16.5" customHeight="1" x14ac:dyDescent="0.2">
      <c r="A51" s="43"/>
      <c r="B51" s="52"/>
      <c r="C51" s="52"/>
      <c r="D51" s="52"/>
      <c r="E51" s="52"/>
      <c r="G51" s="55"/>
      <c r="H51" s="55"/>
      <c r="I51" s="55"/>
      <c r="K51" s="53"/>
      <c r="M51" s="53"/>
    </row>
    <row r="52" spans="1:14" ht="16.5" customHeight="1" x14ac:dyDescent="0.2">
      <c r="A52" s="43"/>
      <c r="B52" s="52"/>
      <c r="C52" s="52"/>
      <c r="D52" s="52"/>
      <c r="E52" s="52"/>
      <c r="G52" s="55"/>
      <c r="H52" s="55"/>
      <c r="I52" s="55"/>
      <c r="K52" s="53"/>
      <c r="M52" s="53"/>
    </row>
    <row r="53" spans="1:14" ht="10.5" customHeight="1" x14ac:dyDescent="0.2">
      <c r="A53" s="43"/>
      <c r="B53" s="52"/>
      <c r="C53" s="52"/>
      <c r="D53" s="52"/>
      <c r="E53" s="52"/>
      <c r="G53" s="55"/>
      <c r="H53" s="55"/>
      <c r="I53" s="55"/>
      <c r="K53" s="53"/>
      <c r="M53" s="53"/>
    </row>
    <row r="54" spans="1:14" ht="22" customHeight="1" x14ac:dyDescent="0.2">
      <c r="A54" s="125" t="s">
        <v>32</v>
      </c>
      <c r="B54" s="125"/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</row>
  </sheetData>
  <mergeCells count="5">
    <mergeCell ref="H6:J6"/>
    <mergeCell ref="L6:N6"/>
    <mergeCell ref="H7:J7"/>
    <mergeCell ref="L7:N7"/>
    <mergeCell ref="A54:N54"/>
  </mergeCells>
  <pageMargins left="0.8" right="0.5" top="0.5" bottom="0.6" header="0.49" footer="0.4"/>
  <pageSetup paperSize="9" scale="95" firstPageNumber="4" orientation="portrait" useFirstPageNumber="1" horizontalDpi="1200" verticalDpi="1200" r:id="rId1"/>
  <headerFooter>
    <oddFooter>&amp;R&amp;9&amp;P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24770-9791-423E-BFC9-F9BDE71F87C6}">
  <dimension ref="A1:M36"/>
  <sheetViews>
    <sheetView zoomScale="110" zoomScaleNormal="110" zoomScaleSheetLayoutView="80" zoomScalePageLayoutView="80" workbookViewId="0">
      <selection activeCell="A18" sqref="A18"/>
    </sheetView>
  </sheetViews>
  <sheetFormatPr defaultColWidth="9.33203125" defaultRowHeight="15" customHeight="1" x14ac:dyDescent="0.2"/>
  <cols>
    <col min="1" max="1" width="62.6640625" style="72" customWidth="1"/>
    <col min="2" max="2" width="3.6640625" style="84" customWidth="1"/>
    <col min="3" max="3" width="14.33203125" style="65" customWidth="1"/>
    <col min="4" max="4" width="1.33203125" style="65" customWidth="1"/>
    <col min="5" max="5" width="14.33203125" style="65" customWidth="1"/>
    <col min="6" max="6" width="1.33203125" style="65" customWidth="1"/>
    <col min="7" max="7" width="15.33203125" style="65" customWidth="1"/>
    <col min="8" max="8" width="1.33203125" style="65" customWidth="1"/>
    <col min="9" max="9" width="17.44140625" style="65" bestFit="1" customWidth="1"/>
    <col min="10" max="10" width="1.33203125" style="65" customWidth="1"/>
    <col min="11" max="11" width="14.33203125" style="65" customWidth="1"/>
    <col min="12" max="12" width="1.33203125" style="65" customWidth="1"/>
    <col min="13" max="13" width="14.33203125" style="65" customWidth="1"/>
    <col min="14" max="16384" width="9.33203125" style="41"/>
  </cols>
  <sheetData>
    <row r="1" spans="1:13" ht="16" customHeight="1" x14ac:dyDescent="0.2">
      <c r="A1" s="1" t="s">
        <v>0</v>
      </c>
      <c r="B1" s="2"/>
      <c r="C1" s="2"/>
      <c r="D1" s="2"/>
      <c r="E1" s="2"/>
    </row>
    <row r="2" spans="1:13" ht="16" customHeight="1" x14ac:dyDescent="0.2">
      <c r="A2" s="66" t="s">
        <v>166</v>
      </c>
      <c r="B2" s="67"/>
    </row>
    <row r="3" spans="1:13" ht="16" customHeight="1" x14ac:dyDescent="0.2">
      <c r="A3" s="68" t="s">
        <v>69</v>
      </c>
      <c r="B3" s="69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</row>
    <row r="4" spans="1:13" ht="16" customHeight="1" x14ac:dyDescent="0.2">
      <c r="A4" s="58"/>
      <c r="B4" s="67"/>
    </row>
    <row r="5" spans="1:13" ht="16" customHeight="1" x14ac:dyDescent="0.2">
      <c r="A5" s="58"/>
      <c r="B5" s="67"/>
    </row>
    <row r="6" spans="1:13" ht="16" customHeight="1" x14ac:dyDescent="0.2">
      <c r="A6" s="58"/>
      <c r="B6" s="67"/>
      <c r="C6" s="126" t="s">
        <v>88</v>
      </c>
      <c r="D6" s="126"/>
      <c r="E6" s="126"/>
      <c r="F6" s="126"/>
      <c r="G6" s="126"/>
      <c r="H6" s="126"/>
      <c r="I6" s="126"/>
      <c r="J6" s="126"/>
      <c r="K6" s="126"/>
      <c r="L6" s="126"/>
      <c r="M6" s="126"/>
    </row>
    <row r="7" spans="1:13" ht="16" customHeight="1" x14ac:dyDescent="0.2">
      <c r="A7" s="58"/>
      <c r="B7" s="67"/>
      <c r="C7" s="127" t="s">
        <v>89</v>
      </c>
      <c r="D7" s="127"/>
      <c r="E7" s="127"/>
      <c r="F7" s="127"/>
      <c r="G7" s="127"/>
      <c r="H7" s="127"/>
      <c r="I7" s="127"/>
      <c r="J7" s="127"/>
      <c r="K7" s="127"/>
      <c r="L7" s="71"/>
    </row>
    <row r="8" spans="1:13" ht="16" customHeight="1" x14ac:dyDescent="0.2">
      <c r="B8" s="67"/>
      <c r="C8" s="73" t="s">
        <v>90</v>
      </c>
      <c r="D8" s="73"/>
      <c r="E8" s="73" t="s">
        <v>91</v>
      </c>
      <c r="F8" s="74"/>
      <c r="G8" s="126" t="s">
        <v>92</v>
      </c>
      <c r="H8" s="126"/>
      <c r="I8" s="126"/>
      <c r="J8" s="74"/>
      <c r="K8" s="53"/>
      <c r="L8" s="53"/>
      <c r="M8" s="73"/>
    </row>
    <row r="9" spans="1:13" ht="16" customHeight="1" x14ac:dyDescent="0.2">
      <c r="B9" s="67"/>
      <c r="C9" s="73" t="s">
        <v>93</v>
      </c>
      <c r="D9" s="73"/>
      <c r="E9" s="73" t="s">
        <v>94</v>
      </c>
      <c r="F9" s="73"/>
      <c r="G9" s="73" t="s">
        <v>95</v>
      </c>
      <c r="H9" s="73"/>
      <c r="I9" s="73"/>
      <c r="J9" s="73"/>
      <c r="K9" s="53" t="s">
        <v>96</v>
      </c>
      <c r="L9" s="53"/>
      <c r="M9" s="73" t="s">
        <v>97</v>
      </c>
    </row>
    <row r="10" spans="1:13" ht="16" customHeight="1" x14ac:dyDescent="0.2">
      <c r="B10" s="67"/>
      <c r="C10" s="73" t="s">
        <v>98</v>
      </c>
      <c r="D10" s="73"/>
      <c r="E10" s="73" t="s">
        <v>99</v>
      </c>
      <c r="F10" s="73"/>
      <c r="G10" s="73" t="s">
        <v>100</v>
      </c>
      <c r="H10" s="73"/>
      <c r="I10" s="73" t="s">
        <v>65</v>
      </c>
      <c r="J10" s="73"/>
      <c r="K10" s="53" t="s">
        <v>101</v>
      </c>
      <c r="L10" s="53"/>
      <c r="M10" s="73" t="s">
        <v>102</v>
      </c>
    </row>
    <row r="11" spans="1:13" ht="16" customHeight="1" x14ac:dyDescent="0.2">
      <c r="B11" s="75"/>
      <c r="C11" s="76" t="s">
        <v>12</v>
      </c>
      <c r="D11" s="73"/>
      <c r="E11" s="76" t="s">
        <v>12</v>
      </c>
      <c r="G11" s="76" t="s">
        <v>12</v>
      </c>
      <c r="I11" s="76" t="s">
        <v>12</v>
      </c>
      <c r="K11" s="76" t="s">
        <v>12</v>
      </c>
      <c r="L11" s="53"/>
      <c r="M11" s="76" t="s">
        <v>12</v>
      </c>
    </row>
    <row r="12" spans="1:13" ht="16" customHeight="1" x14ac:dyDescent="0.2">
      <c r="B12" s="75"/>
      <c r="C12" s="77"/>
      <c r="D12" s="77"/>
      <c r="E12" s="77"/>
      <c r="F12" s="78"/>
      <c r="G12" s="79"/>
      <c r="H12" s="78"/>
      <c r="I12" s="79"/>
      <c r="J12" s="78"/>
      <c r="K12" s="79"/>
      <c r="L12" s="79"/>
      <c r="M12" s="79"/>
    </row>
    <row r="13" spans="1:13" ht="16" customHeight="1" x14ac:dyDescent="0.2">
      <c r="A13" s="47" t="s">
        <v>103</v>
      </c>
      <c r="B13" s="67"/>
      <c r="C13" s="46">
        <v>215000000</v>
      </c>
      <c r="D13" s="46"/>
      <c r="E13" s="46">
        <v>365378656</v>
      </c>
      <c r="F13" s="46"/>
      <c r="G13" s="46">
        <v>2675000</v>
      </c>
      <c r="I13" s="46">
        <v>-21785383.832000002</v>
      </c>
      <c r="J13" s="46"/>
      <c r="K13" s="46">
        <v>2730615</v>
      </c>
      <c r="L13" s="46"/>
      <c r="M13" s="65">
        <f>SUM(C13:K13)</f>
        <v>563998887.16799998</v>
      </c>
    </row>
    <row r="14" spans="1:13" ht="16" customHeight="1" x14ac:dyDescent="0.2">
      <c r="A14" s="47" t="s">
        <v>104</v>
      </c>
      <c r="B14" s="67"/>
      <c r="C14" s="80"/>
      <c r="D14" s="80"/>
      <c r="E14" s="80"/>
      <c r="F14" s="80"/>
      <c r="G14" s="46"/>
      <c r="H14" s="80"/>
      <c r="I14" s="46"/>
      <c r="J14" s="80"/>
      <c r="L14" s="46"/>
    </row>
    <row r="15" spans="1:13" ht="16" customHeight="1" x14ac:dyDescent="0.2">
      <c r="A15" s="41" t="s">
        <v>105</v>
      </c>
      <c r="B15" s="67"/>
      <c r="C15" s="81">
        <v>0</v>
      </c>
      <c r="D15" s="80"/>
      <c r="E15" s="81">
        <v>0</v>
      </c>
      <c r="F15" s="80"/>
      <c r="G15" s="81">
        <v>0</v>
      </c>
      <c r="H15" s="80"/>
      <c r="I15" s="81">
        <v>-32412345</v>
      </c>
      <c r="J15" s="80"/>
      <c r="K15" s="81">
        <v>0</v>
      </c>
      <c r="L15" s="46"/>
      <c r="M15" s="70">
        <f>SUM(C15:K15)</f>
        <v>-32412345</v>
      </c>
    </row>
    <row r="16" spans="1:13" ht="16" customHeight="1" x14ac:dyDescent="0.2">
      <c r="A16" s="41"/>
      <c r="B16" s="82"/>
      <c r="C16" s="46"/>
      <c r="D16" s="46"/>
      <c r="E16" s="46"/>
      <c r="F16" s="83"/>
      <c r="G16" s="83"/>
      <c r="H16" s="83"/>
      <c r="I16" s="83"/>
      <c r="J16" s="83"/>
      <c r="K16" s="83"/>
      <c r="L16" s="83"/>
      <c r="M16" s="83"/>
    </row>
    <row r="17" spans="1:13" ht="16" customHeight="1" thickBot="1" x14ac:dyDescent="0.25">
      <c r="A17" s="47" t="s">
        <v>106</v>
      </c>
      <c r="C17" s="85">
        <f>SUM(C13:C16)</f>
        <v>215000000</v>
      </c>
      <c r="E17" s="85">
        <f>SUM(E13:E16)</f>
        <v>365378656</v>
      </c>
      <c r="G17" s="85">
        <f>SUM(G13:G16)</f>
        <v>2675000</v>
      </c>
      <c r="I17" s="85">
        <f>SUM(I13:I16)</f>
        <v>-54197728.832000002</v>
      </c>
      <c r="K17" s="85">
        <f>SUM(K13:K16)</f>
        <v>2730615</v>
      </c>
      <c r="M17" s="85">
        <f>SUM(M13:M15)</f>
        <v>531586542.16799998</v>
      </c>
    </row>
    <row r="18" spans="1:13" ht="16" customHeight="1" thickTop="1" x14ac:dyDescent="0.2">
      <c r="A18" s="47"/>
    </row>
    <row r="19" spans="1:13" ht="16" customHeight="1" x14ac:dyDescent="0.2">
      <c r="A19" s="47"/>
    </row>
    <row r="20" spans="1:13" ht="16" customHeight="1" x14ac:dyDescent="0.2">
      <c r="A20" s="47" t="s">
        <v>107</v>
      </c>
      <c r="B20" s="67"/>
      <c r="C20" s="46">
        <v>215000000</v>
      </c>
      <c r="D20" s="46"/>
      <c r="E20" s="46">
        <v>98883680</v>
      </c>
      <c r="F20" s="46"/>
      <c r="G20" s="46" t="s">
        <v>23</v>
      </c>
      <c r="H20" s="46"/>
      <c r="I20" s="46">
        <v>-191656273</v>
      </c>
      <c r="J20" s="46"/>
      <c r="K20" s="46">
        <v>2730615</v>
      </c>
      <c r="L20" s="46"/>
      <c r="M20" s="65">
        <f>SUM(C20:K20)</f>
        <v>124958022</v>
      </c>
    </row>
    <row r="21" spans="1:13" ht="16" customHeight="1" x14ac:dyDescent="0.2">
      <c r="A21" s="47" t="s">
        <v>104</v>
      </c>
      <c r="B21" s="67"/>
      <c r="C21" s="46"/>
      <c r="D21" s="46"/>
      <c r="E21" s="46"/>
      <c r="F21" s="46"/>
      <c r="G21" s="46"/>
      <c r="H21" s="46"/>
      <c r="I21" s="46"/>
      <c r="J21" s="46"/>
      <c r="L21" s="46"/>
    </row>
    <row r="22" spans="1:13" ht="16" customHeight="1" x14ac:dyDescent="0.2">
      <c r="A22" s="41" t="s">
        <v>108</v>
      </c>
      <c r="B22" s="67"/>
      <c r="C22" s="46">
        <v>27500000</v>
      </c>
      <c r="D22" s="46"/>
      <c r="E22" s="46">
        <v>143000000</v>
      </c>
      <c r="F22" s="46"/>
      <c r="G22" s="46" t="s">
        <v>23</v>
      </c>
      <c r="H22" s="46"/>
      <c r="I22" s="46" t="s">
        <v>23</v>
      </c>
      <c r="J22" s="46"/>
      <c r="K22" s="46" t="s">
        <v>23</v>
      </c>
      <c r="L22" s="46"/>
      <c r="M22" s="65">
        <f>SUM(C22:K22)</f>
        <v>170500000</v>
      </c>
    </row>
    <row r="23" spans="1:13" ht="16" customHeight="1" x14ac:dyDescent="0.2">
      <c r="A23" s="41" t="s">
        <v>109</v>
      </c>
      <c r="B23" s="67"/>
      <c r="C23" s="81">
        <v>0</v>
      </c>
      <c r="D23" s="80"/>
      <c r="E23" s="81">
        <v>0</v>
      </c>
      <c r="F23" s="80"/>
      <c r="G23" s="81">
        <v>0</v>
      </c>
      <c r="H23" s="46"/>
      <c r="I23" s="51">
        <f>'4(3m)'!H39</f>
        <v>31092901</v>
      </c>
      <c r="J23" s="46"/>
      <c r="K23" s="51">
        <v>0</v>
      </c>
      <c r="L23" s="46"/>
      <c r="M23" s="70">
        <f>SUM(C23:K23)</f>
        <v>31092901</v>
      </c>
    </row>
    <row r="24" spans="1:13" ht="16" customHeight="1" x14ac:dyDescent="0.2">
      <c r="A24" s="41"/>
      <c r="B24" s="82"/>
      <c r="C24" s="46"/>
      <c r="D24" s="46"/>
      <c r="E24" s="46"/>
      <c r="F24" s="46"/>
      <c r="G24" s="83"/>
      <c r="H24" s="46"/>
      <c r="I24" s="83"/>
      <c r="J24" s="46"/>
      <c r="K24" s="83"/>
      <c r="L24" s="46"/>
      <c r="M24" s="83"/>
    </row>
    <row r="25" spans="1:13" ht="16" customHeight="1" thickBot="1" x14ac:dyDescent="0.25">
      <c r="A25" s="47" t="s">
        <v>110</v>
      </c>
      <c r="C25" s="85">
        <f>SUM(C20:C24)</f>
        <v>242500000</v>
      </c>
      <c r="E25" s="85">
        <f>SUM(E20:E24)</f>
        <v>241883680</v>
      </c>
      <c r="G25" s="85">
        <f>SUM(G20:G24)</f>
        <v>0</v>
      </c>
      <c r="I25" s="85">
        <f>SUM(I20:I24)</f>
        <v>-160563372</v>
      </c>
      <c r="K25" s="85">
        <f>SUM(K20:K24)</f>
        <v>2730615</v>
      </c>
      <c r="M25" s="85">
        <f>SUM(M20:M23)</f>
        <v>326550923</v>
      </c>
    </row>
    <row r="26" spans="1:13" ht="15" customHeight="1" thickTop="1" x14ac:dyDescent="0.2">
      <c r="A26" s="47"/>
    </row>
    <row r="27" spans="1:13" ht="15" customHeight="1" x14ac:dyDescent="0.2">
      <c r="A27" s="47"/>
    </row>
    <row r="28" spans="1:13" ht="15" customHeight="1" x14ac:dyDescent="0.2">
      <c r="A28" s="47"/>
    </row>
    <row r="29" spans="1:13" ht="18" customHeight="1" x14ac:dyDescent="0.2">
      <c r="A29" s="47"/>
    </row>
    <row r="30" spans="1:13" ht="15" customHeight="1" x14ac:dyDescent="0.2">
      <c r="A30" s="47"/>
    </row>
    <row r="31" spans="1:13" ht="15" customHeight="1" x14ac:dyDescent="0.2">
      <c r="A31" s="47"/>
    </row>
    <row r="32" spans="1:13" ht="15" customHeight="1" x14ac:dyDescent="0.2">
      <c r="A32" s="47"/>
    </row>
    <row r="33" spans="1:13" ht="17.25" customHeight="1" x14ac:dyDescent="0.2">
      <c r="A33" s="47"/>
    </row>
    <row r="34" spans="1:13" ht="15" customHeight="1" x14ac:dyDescent="0.2">
      <c r="A34" s="47"/>
    </row>
    <row r="35" spans="1:13" ht="15" customHeight="1" x14ac:dyDescent="0.2">
      <c r="A35" s="47"/>
    </row>
    <row r="36" spans="1:13" ht="15" customHeight="1" x14ac:dyDescent="0.2">
      <c r="A36" s="128" t="str">
        <f>'4(3m)'!A54</f>
        <v>The accompanying notes form part of this interim financial information.</v>
      </c>
      <c r="B36" s="128"/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</row>
  </sheetData>
  <mergeCells count="4">
    <mergeCell ref="C6:M6"/>
    <mergeCell ref="C7:K7"/>
    <mergeCell ref="G8:I8"/>
    <mergeCell ref="A36:M36"/>
  </mergeCells>
  <pageMargins left="0.8" right="0.8" top="0.5" bottom="0.6" header="0.49" footer="0.4"/>
  <pageSetup paperSize="9" firstPageNumber="5" orientation="landscape" useFirstPageNumber="1" horizontalDpi="1200" verticalDpi="1200" r:id="rId1"/>
  <headerFooter>
    <oddFooter>&amp;R&amp;9&amp;P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0F743-183A-47FE-8CC7-98DA2A0DEA9A}">
  <dimension ref="A1:M35"/>
  <sheetViews>
    <sheetView zoomScale="96" zoomScaleNormal="96" zoomScaleSheetLayoutView="80" zoomScalePageLayoutView="80" workbookViewId="0">
      <selection activeCell="A7" sqref="A7"/>
    </sheetView>
  </sheetViews>
  <sheetFormatPr defaultColWidth="9.33203125" defaultRowHeight="16.5" customHeight="1" x14ac:dyDescent="0.2"/>
  <cols>
    <col min="1" max="1" width="59" style="72" customWidth="1"/>
    <col min="2" max="2" width="9.6640625" style="84" customWidth="1"/>
    <col min="3" max="3" width="15.6640625" style="65" customWidth="1"/>
    <col min="4" max="4" width="1" style="65" customWidth="1"/>
    <col min="5" max="5" width="15.6640625" style="65" customWidth="1"/>
    <col min="6" max="6" width="1" style="65" customWidth="1"/>
    <col min="7" max="7" width="17.44140625" style="65" customWidth="1"/>
    <col min="8" max="8" width="1" style="65" customWidth="1"/>
    <col min="9" max="9" width="18.6640625" style="65" customWidth="1"/>
    <col min="10" max="10" width="1" style="65" customWidth="1"/>
    <col min="11" max="11" width="15.6640625" style="65" customWidth="1"/>
    <col min="12" max="12" width="1" style="65" customWidth="1"/>
    <col min="13" max="13" width="15.6640625" style="65" customWidth="1"/>
    <col min="14" max="16384" width="9.33203125" style="41"/>
  </cols>
  <sheetData>
    <row r="1" spans="1:13" ht="16.5" customHeight="1" x14ac:dyDescent="0.2">
      <c r="A1" s="1" t="s">
        <v>0</v>
      </c>
      <c r="B1" s="2"/>
      <c r="C1" s="2"/>
      <c r="D1" s="2"/>
      <c r="E1" s="2"/>
    </row>
    <row r="2" spans="1:13" ht="16.5" customHeight="1" x14ac:dyDescent="0.2">
      <c r="A2" s="66" t="s">
        <v>166</v>
      </c>
      <c r="B2" s="67"/>
    </row>
    <row r="3" spans="1:13" ht="16.5" customHeight="1" x14ac:dyDescent="0.2">
      <c r="A3" s="68" t="s">
        <v>69</v>
      </c>
      <c r="B3" s="69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</row>
    <row r="4" spans="1:13" ht="16.5" customHeight="1" x14ac:dyDescent="0.2">
      <c r="A4" s="58"/>
      <c r="B4" s="67"/>
    </row>
    <row r="5" spans="1:13" ht="16.5" customHeight="1" x14ac:dyDescent="0.2">
      <c r="A5" s="58"/>
      <c r="B5" s="67"/>
    </row>
    <row r="6" spans="1:13" ht="16.5" customHeight="1" x14ac:dyDescent="0.2">
      <c r="A6" s="58"/>
      <c r="B6" s="67"/>
      <c r="C6" s="129" t="s">
        <v>111</v>
      </c>
      <c r="D6" s="129"/>
      <c r="E6" s="129"/>
      <c r="F6" s="129"/>
      <c r="G6" s="129"/>
      <c r="H6" s="129"/>
      <c r="I6" s="129"/>
      <c r="J6" s="129"/>
      <c r="K6" s="129"/>
      <c r="L6" s="129"/>
      <c r="M6" s="129"/>
    </row>
    <row r="7" spans="1:13" ht="16.5" customHeight="1" x14ac:dyDescent="0.2">
      <c r="B7" s="67"/>
      <c r="C7" s="73" t="s">
        <v>90</v>
      </c>
      <c r="D7" s="73"/>
      <c r="E7" s="73" t="s">
        <v>91</v>
      </c>
      <c r="F7" s="74"/>
      <c r="G7" s="126" t="s">
        <v>92</v>
      </c>
      <c r="H7" s="126"/>
      <c r="I7" s="126"/>
      <c r="J7" s="74"/>
      <c r="K7" s="53"/>
      <c r="L7" s="53"/>
      <c r="M7" s="73"/>
    </row>
    <row r="8" spans="1:13" ht="16.5" customHeight="1" x14ac:dyDescent="0.2">
      <c r="B8" s="67"/>
      <c r="C8" s="73" t="s">
        <v>93</v>
      </c>
      <c r="D8" s="73"/>
      <c r="E8" s="73" t="s">
        <v>94</v>
      </c>
      <c r="F8" s="73"/>
      <c r="G8" s="73" t="s">
        <v>95</v>
      </c>
      <c r="H8" s="73"/>
      <c r="I8" s="73"/>
      <c r="J8" s="73"/>
      <c r="K8" s="53" t="s">
        <v>96</v>
      </c>
      <c r="L8" s="53"/>
      <c r="M8" s="73" t="s">
        <v>97</v>
      </c>
    </row>
    <row r="9" spans="1:13" ht="16.5" customHeight="1" x14ac:dyDescent="0.2">
      <c r="B9" s="67"/>
      <c r="C9" s="73" t="s">
        <v>98</v>
      </c>
      <c r="D9" s="73"/>
      <c r="E9" s="73" t="s">
        <v>99</v>
      </c>
      <c r="F9" s="73"/>
      <c r="G9" s="73" t="s">
        <v>100</v>
      </c>
      <c r="H9" s="73"/>
      <c r="I9" s="73" t="s">
        <v>65</v>
      </c>
      <c r="J9" s="73"/>
      <c r="K9" s="53" t="s">
        <v>101</v>
      </c>
      <c r="L9" s="53"/>
      <c r="M9" s="73" t="s">
        <v>102</v>
      </c>
    </row>
    <row r="10" spans="1:13" ht="16.5" customHeight="1" x14ac:dyDescent="0.2">
      <c r="B10" s="75"/>
      <c r="C10" s="76" t="s">
        <v>12</v>
      </c>
      <c r="D10" s="73"/>
      <c r="E10" s="76" t="s">
        <v>12</v>
      </c>
      <c r="G10" s="76" t="s">
        <v>12</v>
      </c>
      <c r="I10" s="76" t="s">
        <v>12</v>
      </c>
      <c r="K10" s="76" t="s">
        <v>12</v>
      </c>
      <c r="L10" s="53"/>
      <c r="M10" s="76" t="s">
        <v>12</v>
      </c>
    </row>
    <row r="11" spans="1:13" ht="16.5" customHeight="1" x14ac:dyDescent="0.2">
      <c r="B11" s="75"/>
      <c r="C11" s="77"/>
      <c r="D11" s="77"/>
      <c r="E11" s="77"/>
      <c r="F11" s="78"/>
      <c r="G11" s="79"/>
      <c r="H11" s="78"/>
      <c r="I11" s="79"/>
      <c r="J11" s="78"/>
      <c r="K11" s="79"/>
      <c r="L11" s="79"/>
      <c r="M11" s="79"/>
    </row>
    <row r="12" spans="1:13" ht="16.5" customHeight="1" x14ac:dyDescent="0.2">
      <c r="A12" s="47" t="s">
        <v>103</v>
      </c>
      <c r="B12" s="67"/>
      <c r="C12" s="46">
        <v>215000000</v>
      </c>
      <c r="D12" s="46"/>
      <c r="E12" s="46">
        <v>365378656</v>
      </c>
      <c r="F12" s="46"/>
      <c r="G12" s="46">
        <v>2675000</v>
      </c>
      <c r="I12" s="46">
        <v>-20796207</v>
      </c>
      <c r="J12" s="46"/>
      <c r="K12" s="46">
        <v>2730615</v>
      </c>
      <c r="L12" s="46"/>
      <c r="M12" s="65">
        <f>SUM(C12:L12)</f>
        <v>564988064</v>
      </c>
    </row>
    <row r="13" spans="1:13" ht="16.5" customHeight="1" x14ac:dyDescent="0.2">
      <c r="A13" s="47" t="s">
        <v>104</v>
      </c>
      <c r="B13" s="67"/>
      <c r="C13" s="80"/>
      <c r="D13" s="80"/>
      <c r="E13" s="80"/>
      <c r="F13" s="80"/>
      <c r="G13" s="46"/>
      <c r="H13" s="80"/>
      <c r="I13" s="46"/>
      <c r="J13" s="80"/>
      <c r="L13" s="46"/>
    </row>
    <row r="14" spans="1:13" ht="16.5" customHeight="1" x14ac:dyDescent="0.2">
      <c r="A14" s="41" t="s">
        <v>105</v>
      </c>
      <c r="B14" s="67"/>
      <c r="C14" s="81">
        <v>0</v>
      </c>
      <c r="D14" s="80"/>
      <c r="E14" s="81">
        <v>0</v>
      </c>
      <c r="F14" s="80"/>
      <c r="G14" s="81">
        <v>0</v>
      </c>
      <c r="H14" s="80"/>
      <c r="I14" s="51">
        <v>-32483336</v>
      </c>
      <c r="J14" s="80"/>
      <c r="K14" s="70">
        <v>0</v>
      </c>
      <c r="L14" s="46"/>
      <c r="M14" s="70">
        <f>SUM(C14:K14)</f>
        <v>-32483336</v>
      </c>
    </row>
    <row r="15" spans="1:13" ht="16.5" customHeight="1" x14ac:dyDescent="0.2">
      <c r="A15" s="41"/>
      <c r="B15" s="82"/>
      <c r="C15" s="46"/>
      <c r="D15" s="46"/>
      <c r="E15" s="46"/>
      <c r="F15" s="83"/>
      <c r="G15" s="83"/>
      <c r="H15" s="83"/>
      <c r="I15" s="83"/>
      <c r="J15" s="83"/>
      <c r="K15" s="83"/>
      <c r="L15" s="83"/>
      <c r="M15" s="83"/>
    </row>
    <row r="16" spans="1:13" ht="16.5" customHeight="1" thickBot="1" x14ac:dyDescent="0.25">
      <c r="A16" s="47" t="s">
        <v>106</v>
      </c>
      <c r="C16" s="85">
        <f>SUM(C12:C15)</f>
        <v>215000000</v>
      </c>
      <c r="E16" s="85">
        <f>SUM(E12:E15)</f>
        <v>365378656</v>
      </c>
      <c r="G16" s="85">
        <f>SUM(G12:G15)</f>
        <v>2675000</v>
      </c>
      <c r="I16" s="85">
        <f>SUM(I12:I15)</f>
        <v>-53279543</v>
      </c>
      <c r="K16" s="85">
        <f>SUM(K12:K15)</f>
        <v>2730615</v>
      </c>
      <c r="M16" s="85">
        <f>SUM(C16:L16)</f>
        <v>532504728</v>
      </c>
    </row>
    <row r="17" spans="1:13" ht="16.5" customHeight="1" thickTop="1" x14ac:dyDescent="0.2">
      <c r="A17" s="47"/>
    </row>
    <row r="18" spans="1:13" ht="16.5" customHeight="1" x14ac:dyDescent="0.2">
      <c r="A18" s="47"/>
    </row>
    <row r="19" spans="1:13" ht="16.5" customHeight="1" x14ac:dyDescent="0.2">
      <c r="A19" s="47" t="s">
        <v>107</v>
      </c>
      <c r="B19" s="67"/>
      <c r="C19" s="46">
        <v>215000000</v>
      </c>
      <c r="D19" s="46"/>
      <c r="E19" s="46">
        <v>98883680</v>
      </c>
      <c r="F19" s="46"/>
      <c r="G19" s="46" t="s">
        <v>23</v>
      </c>
      <c r="I19" s="46">
        <v>-191088644</v>
      </c>
      <c r="J19" s="46"/>
      <c r="K19" s="46">
        <v>2730615</v>
      </c>
      <c r="L19" s="46"/>
      <c r="M19" s="65">
        <f>SUM(C19:K19)</f>
        <v>125525651</v>
      </c>
    </row>
    <row r="20" spans="1:13" ht="16.5" customHeight="1" x14ac:dyDescent="0.2">
      <c r="A20" s="47" t="s">
        <v>104</v>
      </c>
      <c r="B20" s="67"/>
      <c r="C20" s="46"/>
      <c r="D20" s="46"/>
      <c r="E20" s="46"/>
      <c r="F20" s="46"/>
      <c r="G20" s="46"/>
      <c r="H20" s="46"/>
      <c r="I20" s="46"/>
      <c r="J20" s="46"/>
      <c r="L20" s="46"/>
    </row>
    <row r="21" spans="1:13" ht="16.5" customHeight="1" x14ac:dyDescent="0.2">
      <c r="A21" s="41" t="s">
        <v>108</v>
      </c>
      <c r="B21" s="67"/>
      <c r="C21" s="46">
        <v>27500000</v>
      </c>
      <c r="D21" s="46"/>
      <c r="E21" s="46">
        <v>143000000</v>
      </c>
      <c r="F21" s="46"/>
      <c r="G21" s="46" t="s">
        <v>23</v>
      </c>
      <c r="H21" s="46"/>
      <c r="I21" s="46" t="s">
        <v>23</v>
      </c>
      <c r="J21" s="46"/>
      <c r="K21" s="46" t="s">
        <v>23</v>
      </c>
      <c r="L21" s="46"/>
      <c r="M21" s="65">
        <f>SUM(C21:K21)</f>
        <v>170500000</v>
      </c>
    </row>
    <row r="22" spans="1:13" ht="16.5" customHeight="1" x14ac:dyDescent="0.2">
      <c r="A22" s="41" t="s">
        <v>105</v>
      </c>
      <c r="B22" s="67"/>
      <c r="C22" s="81">
        <v>0</v>
      </c>
      <c r="D22" s="80"/>
      <c r="E22" s="81">
        <v>0</v>
      </c>
      <c r="F22" s="80"/>
      <c r="G22" s="81">
        <v>0</v>
      </c>
      <c r="H22" s="46"/>
      <c r="I22" s="51">
        <f>'4(3m)'!L39</f>
        <v>-7688904</v>
      </c>
      <c r="J22" s="46"/>
      <c r="K22" s="70">
        <v>0</v>
      </c>
      <c r="L22" s="46"/>
      <c r="M22" s="70">
        <f>SUM(C22:K22)</f>
        <v>-7688904</v>
      </c>
    </row>
    <row r="23" spans="1:13" ht="16.5" customHeight="1" x14ac:dyDescent="0.2">
      <c r="A23" s="41"/>
      <c r="B23" s="82"/>
      <c r="C23" s="46"/>
      <c r="D23" s="46"/>
      <c r="E23" s="46"/>
      <c r="F23" s="83"/>
      <c r="G23" s="83"/>
      <c r="H23" s="83"/>
      <c r="I23" s="83"/>
      <c r="J23" s="83"/>
      <c r="K23" s="83"/>
      <c r="L23" s="83"/>
      <c r="M23" s="83"/>
    </row>
    <row r="24" spans="1:13" ht="16.5" customHeight="1" thickBot="1" x14ac:dyDescent="0.25">
      <c r="A24" s="47" t="s">
        <v>110</v>
      </c>
      <c r="C24" s="85">
        <f>SUM(C19:C23)</f>
        <v>242500000</v>
      </c>
      <c r="E24" s="85">
        <f>SUM(E19:E23)</f>
        <v>241883680</v>
      </c>
      <c r="G24" s="85">
        <f>SUM(G19:G23)</f>
        <v>0</v>
      </c>
      <c r="I24" s="85">
        <f>SUM(I19:I23)</f>
        <v>-198777548</v>
      </c>
      <c r="K24" s="85">
        <f>SUM(K19:K23)</f>
        <v>2730615</v>
      </c>
      <c r="M24" s="85">
        <f>SUM(C24:L24)</f>
        <v>288336747</v>
      </c>
    </row>
    <row r="25" spans="1:13" ht="16.5" customHeight="1" thickTop="1" x14ac:dyDescent="0.2">
      <c r="A25" s="47"/>
    </row>
    <row r="26" spans="1:13" ht="16.5" customHeight="1" x14ac:dyDescent="0.2">
      <c r="A26" s="47"/>
    </row>
    <row r="27" spans="1:13" ht="16.5" customHeight="1" x14ac:dyDescent="0.2">
      <c r="A27" s="47"/>
    </row>
    <row r="28" spans="1:13" ht="16.5" customHeight="1" x14ac:dyDescent="0.2">
      <c r="A28" s="47"/>
    </row>
    <row r="29" spans="1:13" ht="16.5" customHeight="1" x14ac:dyDescent="0.2">
      <c r="A29" s="47"/>
    </row>
    <row r="30" spans="1:13" ht="16.5" customHeight="1" x14ac:dyDescent="0.2">
      <c r="A30" s="47"/>
    </row>
    <row r="31" spans="1:13" ht="16.5" customHeight="1" x14ac:dyDescent="0.2">
      <c r="A31" s="47"/>
    </row>
    <row r="32" spans="1:13" ht="16.5" customHeight="1" x14ac:dyDescent="0.2">
      <c r="A32" s="47"/>
    </row>
    <row r="33" spans="1:13" ht="16.5" customHeight="1" x14ac:dyDescent="0.2">
      <c r="A33" s="47"/>
    </row>
    <row r="34" spans="1:13" ht="5.25" customHeight="1" x14ac:dyDescent="0.2">
      <c r="A34" s="47"/>
    </row>
    <row r="35" spans="1:13" ht="22" customHeight="1" x14ac:dyDescent="0.2">
      <c r="A35" s="128" t="str">
        <f>'4(3m)'!A54</f>
        <v>The accompanying notes form part of this interim financial information.</v>
      </c>
      <c r="B35" s="128"/>
      <c r="C35" s="128"/>
      <c r="D35" s="128"/>
      <c r="E35" s="128"/>
      <c r="F35" s="128"/>
      <c r="G35" s="128"/>
      <c r="H35" s="128"/>
      <c r="I35" s="128"/>
      <c r="J35" s="128"/>
      <c r="K35" s="128"/>
      <c r="L35" s="128"/>
      <c r="M35" s="128"/>
    </row>
  </sheetData>
  <mergeCells count="3">
    <mergeCell ref="C6:M6"/>
    <mergeCell ref="G7:I7"/>
    <mergeCell ref="A35:M35"/>
  </mergeCells>
  <pageMargins left="0.5" right="0.5" top="0.5" bottom="0.6" header="0.49" footer="0.4"/>
  <pageSetup paperSize="9" firstPageNumber="6" orientation="landscape" useFirstPageNumber="1" horizontalDpi="1200" verticalDpi="1200" r:id="rId1"/>
  <headerFooter>
    <oddFooter>&amp;R&amp;9&amp;P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96F00-73BD-4589-A850-308266396525}">
  <dimension ref="A1:M114"/>
  <sheetViews>
    <sheetView tabSelected="1" topLeftCell="A87" zoomScale="106" zoomScaleNormal="106" zoomScaleSheetLayoutView="80" zoomScalePageLayoutView="90" workbookViewId="0">
      <selection activeCell="G90" sqref="G90"/>
    </sheetView>
  </sheetViews>
  <sheetFormatPr defaultColWidth="10.6640625" defaultRowHeight="16" customHeight="1" x14ac:dyDescent="0.2"/>
  <cols>
    <col min="1" max="3" width="1.6640625" style="41" customWidth="1"/>
    <col min="4" max="4" width="55" style="41" customWidth="1"/>
    <col min="5" max="5" width="6.33203125" style="41" customWidth="1"/>
    <col min="6" max="6" width="0.6640625" style="41" customWidth="1"/>
    <col min="7" max="7" width="13.6640625" style="41" customWidth="1"/>
    <col min="8" max="8" width="0.6640625" style="41" customWidth="1"/>
    <col min="9" max="9" width="13.6640625" style="83" customWidth="1"/>
    <col min="10" max="10" width="0.6640625" style="83" customWidth="1"/>
    <col min="11" max="11" width="13.6640625" style="83" customWidth="1"/>
    <col min="12" max="12" width="0.6640625" style="83" customWidth="1"/>
    <col min="13" max="13" width="13.6640625" style="83" customWidth="1"/>
    <col min="14" max="16384" width="10.6640625" style="41"/>
  </cols>
  <sheetData>
    <row r="1" spans="1:13" ht="16.5" customHeight="1" x14ac:dyDescent="0.2">
      <c r="A1" s="1" t="s">
        <v>0</v>
      </c>
      <c r="B1" s="86"/>
      <c r="C1" s="86"/>
      <c r="D1" s="87"/>
      <c r="E1" s="88"/>
      <c r="F1" s="86"/>
      <c r="G1" s="86"/>
      <c r="H1" s="86"/>
      <c r="I1" s="4"/>
      <c r="K1" s="4"/>
      <c r="M1" s="4"/>
    </row>
    <row r="2" spans="1:13" ht="16.5" customHeight="1" x14ac:dyDescent="0.2">
      <c r="A2" s="86" t="s">
        <v>167</v>
      </c>
      <c r="B2" s="86"/>
      <c r="C2" s="86"/>
      <c r="D2" s="87"/>
      <c r="E2" s="88"/>
      <c r="F2" s="86"/>
      <c r="G2" s="86"/>
      <c r="H2" s="86"/>
      <c r="I2" s="4"/>
      <c r="K2" s="4"/>
      <c r="M2" s="4"/>
    </row>
    <row r="3" spans="1:13" ht="16.5" customHeight="1" x14ac:dyDescent="0.2">
      <c r="A3" s="89" t="s">
        <v>69</v>
      </c>
      <c r="B3" s="89"/>
      <c r="C3" s="89"/>
      <c r="D3" s="90"/>
      <c r="E3" s="91"/>
      <c r="F3" s="89"/>
      <c r="G3" s="89"/>
      <c r="H3" s="89"/>
      <c r="I3" s="9"/>
      <c r="J3" s="92"/>
      <c r="K3" s="9"/>
      <c r="L3" s="92"/>
      <c r="M3" s="9"/>
    </row>
    <row r="4" spans="1:13" ht="16.5" customHeight="1" x14ac:dyDescent="0.2">
      <c r="A4" s="86"/>
      <c r="B4" s="86"/>
      <c r="C4" s="86"/>
      <c r="D4" s="87"/>
      <c r="E4" s="88"/>
      <c r="F4" s="86"/>
      <c r="G4" s="86"/>
      <c r="H4" s="86"/>
      <c r="I4" s="10"/>
      <c r="K4" s="10"/>
      <c r="M4" s="10"/>
    </row>
    <row r="5" spans="1:13" ht="16.5" customHeight="1" x14ac:dyDescent="0.2">
      <c r="A5" s="86"/>
      <c r="B5" s="86"/>
      <c r="C5" s="86"/>
      <c r="D5" s="87"/>
      <c r="E5" s="88"/>
      <c r="F5" s="86"/>
      <c r="G5" s="86"/>
      <c r="H5" s="86"/>
      <c r="I5" s="10"/>
      <c r="K5" s="10"/>
      <c r="M5" s="10"/>
    </row>
    <row r="6" spans="1:13" ht="16.5" customHeight="1" x14ac:dyDescent="0.2">
      <c r="A6" s="86"/>
      <c r="B6" s="86"/>
      <c r="C6" s="86"/>
      <c r="D6" s="87"/>
      <c r="E6" s="88"/>
      <c r="F6" s="86"/>
      <c r="G6" s="122" t="s">
        <v>2</v>
      </c>
      <c r="H6" s="122"/>
      <c r="I6" s="122"/>
      <c r="K6" s="119" t="s">
        <v>112</v>
      </c>
      <c r="L6" s="119"/>
      <c r="M6" s="119"/>
    </row>
    <row r="7" spans="1:13" ht="16.5" customHeight="1" x14ac:dyDescent="0.2">
      <c r="A7" s="86"/>
      <c r="B7" s="86"/>
      <c r="C7" s="86"/>
      <c r="D7" s="87"/>
      <c r="E7" s="88"/>
      <c r="F7" s="86"/>
      <c r="G7" s="123" t="s">
        <v>4</v>
      </c>
      <c r="H7" s="123"/>
      <c r="I7" s="123"/>
      <c r="K7" s="130" t="s">
        <v>4</v>
      </c>
      <c r="L7" s="130"/>
      <c r="M7" s="130"/>
    </row>
    <row r="8" spans="1:13" ht="16.5" customHeight="1" x14ac:dyDescent="0.2">
      <c r="G8" s="53" t="s">
        <v>5</v>
      </c>
      <c r="I8" s="53" t="s">
        <v>5</v>
      </c>
      <c r="J8" s="53"/>
      <c r="K8" s="53" t="s">
        <v>5</v>
      </c>
      <c r="L8" s="53"/>
      <c r="M8" s="53" t="s">
        <v>5</v>
      </c>
    </row>
    <row r="9" spans="1:13" ht="16.5" customHeight="1" x14ac:dyDescent="0.2">
      <c r="A9" s="93"/>
      <c r="B9" s="93"/>
      <c r="C9" s="93"/>
      <c r="D9" s="94"/>
      <c r="E9" s="95"/>
      <c r="F9" s="95"/>
      <c r="G9" s="17" t="s">
        <v>9</v>
      </c>
      <c r="H9" s="52"/>
      <c r="I9" s="17" t="s">
        <v>10</v>
      </c>
      <c r="J9" s="16"/>
      <c r="K9" s="17" t="s">
        <v>9</v>
      </c>
      <c r="L9" s="52"/>
      <c r="M9" s="17" t="s">
        <v>10</v>
      </c>
    </row>
    <row r="10" spans="1:13" ht="16.5" customHeight="1" x14ac:dyDescent="0.2">
      <c r="A10" s="93"/>
      <c r="B10" s="93"/>
      <c r="C10" s="93"/>
      <c r="D10" s="94"/>
      <c r="E10" s="96" t="s">
        <v>11</v>
      </c>
      <c r="F10" s="97"/>
      <c r="G10" s="19" t="s">
        <v>12</v>
      </c>
      <c r="H10" s="97"/>
      <c r="I10" s="19" t="s">
        <v>12</v>
      </c>
      <c r="J10" s="53"/>
      <c r="K10" s="19" t="s">
        <v>12</v>
      </c>
      <c r="L10" s="53"/>
      <c r="M10" s="19" t="s">
        <v>12</v>
      </c>
    </row>
    <row r="11" spans="1:13" ht="16.5" customHeight="1" x14ac:dyDescent="0.2">
      <c r="A11" s="93"/>
      <c r="B11" s="93"/>
      <c r="C11" s="93"/>
      <c r="D11" s="94"/>
      <c r="E11" s="97"/>
      <c r="F11" s="97"/>
      <c r="G11" s="98"/>
      <c r="H11" s="97"/>
      <c r="I11" s="98"/>
      <c r="J11" s="99"/>
      <c r="K11" s="98"/>
      <c r="L11" s="99"/>
      <c r="M11" s="98"/>
    </row>
    <row r="12" spans="1:13" ht="16.5" customHeight="1" x14ac:dyDescent="0.2">
      <c r="A12" s="95" t="s">
        <v>113</v>
      </c>
      <c r="B12" s="93"/>
      <c r="C12" s="93"/>
      <c r="D12" s="93"/>
      <c r="E12" s="93"/>
      <c r="F12" s="93"/>
      <c r="G12" s="100"/>
      <c r="H12" s="93"/>
      <c r="I12" s="100"/>
      <c r="J12" s="101"/>
      <c r="K12" s="100"/>
      <c r="L12" s="101"/>
      <c r="M12" s="100"/>
    </row>
    <row r="13" spans="1:13" ht="16.5" customHeight="1" x14ac:dyDescent="0.2">
      <c r="A13" s="93" t="s">
        <v>83</v>
      </c>
      <c r="B13" s="93"/>
      <c r="C13" s="93"/>
      <c r="D13" s="93"/>
      <c r="E13" s="93"/>
      <c r="F13" s="93"/>
      <c r="G13" s="102">
        <f>'4(3m)'!H36</f>
        <v>37550856</v>
      </c>
      <c r="H13" s="93"/>
      <c r="I13" s="102">
        <v>-40476709</v>
      </c>
      <c r="J13" s="102"/>
      <c r="K13" s="102">
        <f>'4(3m)'!L36</f>
        <v>-9427064</v>
      </c>
      <c r="L13" s="102"/>
      <c r="M13" s="102">
        <v>-40581717</v>
      </c>
    </row>
    <row r="14" spans="1:13" ht="16.5" customHeight="1" x14ac:dyDescent="0.2">
      <c r="A14" s="93" t="s">
        <v>114</v>
      </c>
      <c r="B14" s="93"/>
      <c r="C14" s="93"/>
      <c r="D14" s="93"/>
      <c r="E14" s="94"/>
      <c r="F14" s="93"/>
      <c r="G14" s="102"/>
      <c r="H14" s="93"/>
      <c r="I14" s="102"/>
      <c r="J14" s="102"/>
      <c r="K14" s="102"/>
      <c r="L14" s="102"/>
      <c r="M14" s="102"/>
    </row>
    <row r="15" spans="1:13" ht="16.5" customHeight="1" x14ac:dyDescent="0.2">
      <c r="A15" s="93"/>
      <c r="B15" s="93" t="s">
        <v>115</v>
      </c>
      <c r="C15" s="93"/>
      <c r="D15" s="93"/>
      <c r="E15" s="94"/>
      <c r="F15" s="93"/>
      <c r="G15" s="102">
        <v>4596679</v>
      </c>
      <c r="H15" s="93"/>
      <c r="I15" s="102">
        <v>2540196</v>
      </c>
      <c r="J15" s="103"/>
      <c r="K15" s="102">
        <v>2477768</v>
      </c>
      <c r="L15" s="103"/>
      <c r="M15" s="102">
        <v>2532227</v>
      </c>
    </row>
    <row r="16" spans="1:13" ht="16.5" customHeight="1" x14ac:dyDescent="0.2">
      <c r="A16" s="93"/>
      <c r="B16" s="41" t="s">
        <v>165</v>
      </c>
      <c r="C16" s="93"/>
      <c r="D16" s="93"/>
      <c r="E16" s="94">
        <v>20</v>
      </c>
      <c r="F16" s="93"/>
      <c r="G16" s="102">
        <v>-6322925</v>
      </c>
      <c r="H16" s="93"/>
      <c r="I16" s="102">
        <v>0</v>
      </c>
      <c r="J16" s="103"/>
      <c r="K16" s="102">
        <v>0</v>
      </c>
      <c r="L16" s="103"/>
      <c r="M16" s="102">
        <v>0</v>
      </c>
    </row>
    <row r="17" spans="1:13" ht="16.5" customHeight="1" x14ac:dyDescent="0.2">
      <c r="A17" s="93"/>
      <c r="B17" s="93" t="s">
        <v>79</v>
      </c>
      <c r="C17" s="93"/>
      <c r="D17" s="93"/>
      <c r="E17" s="94">
        <v>7</v>
      </c>
      <c r="F17" s="93"/>
      <c r="G17" s="102">
        <v>2750000</v>
      </c>
      <c r="H17" s="93"/>
      <c r="I17" s="102">
        <v>21013519</v>
      </c>
      <c r="J17" s="103"/>
      <c r="K17" s="103">
        <v>2750000</v>
      </c>
      <c r="L17" s="103"/>
      <c r="M17" s="102">
        <v>21013519</v>
      </c>
    </row>
    <row r="18" spans="1:13" ht="16.5" customHeight="1" x14ac:dyDescent="0.2">
      <c r="A18" s="93"/>
      <c r="B18" s="93" t="s">
        <v>116</v>
      </c>
      <c r="C18" s="93"/>
      <c r="D18" s="93"/>
      <c r="E18" s="94"/>
      <c r="F18" s="93"/>
      <c r="G18" s="103">
        <v>-93094</v>
      </c>
      <c r="H18" s="93"/>
      <c r="I18" s="103">
        <v>229665</v>
      </c>
      <c r="J18" s="103"/>
      <c r="K18" s="103">
        <v>-1723</v>
      </c>
      <c r="L18" s="103"/>
      <c r="M18" s="103">
        <v>229665</v>
      </c>
    </row>
    <row r="19" spans="1:13" ht="16.5" customHeight="1" x14ac:dyDescent="0.2">
      <c r="A19" s="93"/>
      <c r="B19" s="93" t="s">
        <v>117</v>
      </c>
      <c r="C19" s="93"/>
      <c r="D19" s="93"/>
      <c r="E19" s="94"/>
      <c r="F19" s="93"/>
      <c r="G19" s="103">
        <v>0</v>
      </c>
      <c r="H19" s="93"/>
      <c r="I19" s="103">
        <v>-1092130</v>
      </c>
      <c r="J19" s="103"/>
      <c r="K19" s="103" t="s">
        <v>23</v>
      </c>
      <c r="L19" s="103"/>
      <c r="M19" s="103">
        <v>-1092130</v>
      </c>
    </row>
    <row r="20" spans="1:13" ht="16.5" customHeight="1" x14ac:dyDescent="0.2">
      <c r="A20" s="93"/>
      <c r="B20" s="93" t="s">
        <v>118</v>
      </c>
      <c r="C20" s="93"/>
      <c r="D20" s="93"/>
      <c r="E20" s="94"/>
      <c r="F20" s="93"/>
      <c r="G20" s="102">
        <v>527497</v>
      </c>
      <c r="H20" s="93"/>
      <c r="I20" s="102">
        <v>334667</v>
      </c>
      <c r="J20" s="103"/>
      <c r="K20" s="102">
        <v>326374</v>
      </c>
      <c r="L20" s="103"/>
      <c r="M20" s="102">
        <v>334667</v>
      </c>
    </row>
    <row r="21" spans="1:13" ht="16.5" customHeight="1" x14ac:dyDescent="0.2">
      <c r="A21" s="93"/>
      <c r="B21" s="93" t="s">
        <v>119</v>
      </c>
      <c r="C21" s="93"/>
      <c r="D21" s="93"/>
      <c r="E21" s="94">
        <v>15</v>
      </c>
      <c r="F21" s="93"/>
      <c r="G21" s="102">
        <v>-215969</v>
      </c>
      <c r="H21" s="93"/>
      <c r="I21" s="102">
        <v>-192188</v>
      </c>
      <c r="J21" s="103"/>
      <c r="K21" s="102">
        <v>-200702</v>
      </c>
      <c r="L21" s="103"/>
      <c r="M21" s="102">
        <v>-192188</v>
      </c>
    </row>
    <row r="22" spans="1:13" ht="16.5" customHeight="1" x14ac:dyDescent="0.2">
      <c r="A22" s="93"/>
      <c r="B22" s="93" t="s">
        <v>120</v>
      </c>
      <c r="C22" s="93"/>
      <c r="D22" s="93"/>
      <c r="E22" s="94"/>
      <c r="F22" s="93"/>
      <c r="G22" s="104">
        <v>1307305</v>
      </c>
      <c r="H22" s="93"/>
      <c r="I22" s="104">
        <v>957331</v>
      </c>
      <c r="J22" s="103"/>
      <c r="K22" s="104">
        <v>864817</v>
      </c>
      <c r="L22" s="103"/>
      <c r="M22" s="104">
        <v>966615</v>
      </c>
    </row>
    <row r="23" spans="1:13" ht="16.5" customHeight="1" x14ac:dyDescent="0.2">
      <c r="A23" s="93"/>
      <c r="B23" s="105"/>
      <c r="C23" s="93"/>
      <c r="D23" s="93"/>
      <c r="E23" s="94"/>
      <c r="F23" s="93"/>
      <c r="G23" s="106"/>
      <c r="H23" s="93"/>
      <c r="I23" s="106"/>
      <c r="J23" s="103"/>
      <c r="K23" s="106"/>
      <c r="L23" s="103"/>
      <c r="M23" s="106"/>
    </row>
    <row r="24" spans="1:13" ht="16.5" customHeight="1" x14ac:dyDescent="0.2">
      <c r="A24" s="93" t="s">
        <v>121</v>
      </c>
      <c r="B24" s="93"/>
      <c r="C24" s="93"/>
      <c r="D24" s="93"/>
      <c r="E24" s="93"/>
      <c r="F24" s="93"/>
      <c r="G24" s="106"/>
      <c r="H24" s="93"/>
      <c r="I24" s="106"/>
      <c r="J24" s="103"/>
      <c r="K24" s="106"/>
      <c r="L24" s="103"/>
      <c r="M24" s="106"/>
    </row>
    <row r="25" spans="1:13" ht="16.5" customHeight="1" x14ac:dyDescent="0.2">
      <c r="A25" s="93"/>
      <c r="B25" s="93" t="s">
        <v>122</v>
      </c>
      <c r="C25" s="93"/>
      <c r="D25" s="93"/>
      <c r="E25" s="93"/>
      <c r="F25" s="93"/>
      <c r="G25" s="103">
        <f>SUM(G13:G22)</f>
        <v>40100349</v>
      </c>
      <c r="H25" s="93"/>
      <c r="I25" s="103">
        <f>SUM(I13:I22)</f>
        <v>-16685649</v>
      </c>
      <c r="J25" s="103"/>
      <c r="K25" s="103">
        <f>SUM(K13:K22)</f>
        <v>-3210530</v>
      </c>
      <c r="L25" s="103"/>
      <c r="M25" s="103">
        <f>SUM(M13:M22)</f>
        <v>-16789342</v>
      </c>
    </row>
    <row r="26" spans="1:13" ht="16.5" customHeight="1" x14ac:dyDescent="0.2">
      <c r="A26" s="93"/>
      <c r="B26" s="105"/>
      <c r="C26" s="93"/>
      <c r="D26" s="93"/>
      <c r="E26" s="94"/>
      <c r="F26" s="93"/>
      <c r="G26" s="106"/>
      <c r="H26" s="93"/>
      <c r="I26" s="106"/>
      <c r="J26" s="103"/>
      <c r="K26" s="106"/>
      <c r="L26" s="103"/>
      <c r="M26" s="106"/>
    </row>
    <row r="27" spans="1:13" ht="16.5" customHeight="1" x14ac:dyDescent="0.2">
      <c r="A27" s="93" t="s">
        <v>123</v>
      </c>
      <c r="B27" s="93"/>
      <c r="C27" s="93"/>
      <c r="D27" s="93"/>
      <c r="E27" s="93"/>
      <c r="F27" s="93"/>
      <c r="G27" s="102"/>
      <c r="H27" s="93"/>
      <c r="I27" s="102"/>
      <c r="J27" s="102"/>
      <c r="K27" s="102"/>
      <c r="L27" s="102"/>
      <c r="M27" s="102"/>
    </row>
    <row r="28" spans="1:13" ht="16.5" customHeight="1" x14ac:dyDescent="0.2">
      <c r="A28" s="93"/>
      <c r="B28" s="93" t="s">
        <v>168</v>
      </c>
      <c r="C28" s="93"/>
      <c r="D28" s="93"/>
      <c r="E28" s="93"/>
      <c r="F28" s="93"/>
      <c r="G28" s="103">
        <v>81545095</v>
      </c>
      <c r="H28" s="93"/>
      <c r="I28" s="103">
        <v>-1921112</v>
      </c>
      <c r="J28" s="102"/>
      <c r="K28" s="103">
        <v>10202023</v>
      </c>
      <c r="L28" s="102"/>
      <c r="M28" s="103">
        <v>-2614423</v>
      </c>
    </row>
    <row r="29" spans="1:13" ht="16.5" customHeight="1" x14ac:dyDescent="0.2">
      <c r="A29" s="93"/>
      <c r="B29" s="93" t="s">
        <v>17</v>
      </c>
      <c r="C29" s="93"/>
      <c r="D29" s="93"/>
      <c r="E29" s="93"/>
      <c r="F29" s="93"/>
      <c r="G29" s="102">
        <v>5081359</v>
      </c>
      <c r="H29" s="93"/>
      <c r="I29" s="102">
        <v>13776450</v>
      </c>
      <c r="J29" s="102"/>
      <c r="K29" s="102">
        <v>5081359</v>
      </c>
      <c r="L29" s="102"/>
      <c r="M29" s="102">
        <v>13776450</v>
      </c>
    </row>
    <row r="30" spans="1:13" ht="16.5" customHeight="1" x14ac:dyDescent="0.2">
      <c r="A30" s="93"/>
      <c r="B30" s="93" t="s">
        <v>18</v>
      </c>
      <c r="C30" s="93"/>
      <c r="D30" s="93"/>
      <c r="E30" s="93"/>
      <c r="F30" s="93"/>
      <c r="G30" s="102">
        <v>-11766378</v>
      </c>
      <c r="H30" s="93"/>
      <c r="I30" s="102">
        <v>9223012</v>
      </c>
      <c r="J30" s="102"/>
      <c r="K30" s="102">
        <v>2424440</v>
      </c>
      <c r="L30" s="102"/>
      <c r="M30" s="102">
        <v>9229111</v>
      </c>
    </row>
    <row r="31" spans="1:13" ht="16.5" customHeight="1" x14ac:dyDescent="0.2">
      <c r="A31" s="93"/>
      <c r="B31" s="93" t="s">
        <v>19</v>
      </c>
      <c r="C31" s="93"/>
      <c r="D31" s="93"/>
      <c r="E31" s="93"/>
      <c r="F31" s="93"/>
      <c r="G31" s="102">
        <v>6148255</v>
      </c>
      <c r="H31" s="93"/>
      <c r="I31" s="102">
        <v>4110691</v>
      </c>
      <c r="J31" s="102"/>
      <c r="K31" s="102">
        <v>5581950</v>
      </c>
      <c r="L31" s="102"/>
      <c r="M31" s="102">
        <v>4109233</v>
      </c>
    </row>
    <row r="32" spans="1:13" ht="16.5" customHeight="1" x14ac:dyDescent="0.2">
      <c r="A32" s="93"/>
      <c r="B32" s="93" t="s">
        <v>124</v>
      </c>
      <c r="C32" s="93"/>
      <c r="D32" s="93"/>
      <c r="E32" s="93"/>
      <c r="F32" s="93"/>
      <c r="G32" s="102">
        <v>0</v>
      </c>
      <c r="H32" s="93"/>
      <c r="I32" s="102">
        <v>-20084319</v>
      </c>
      <c r="J32" s="102"/>
      <c r="K32" s="102">
        <v>0</v>
      </c>
      <c r="L32" s="102"/>
      <c r="M32" s="102">
        <v>-20084319</v>
      </c>
    </row>
    <row r="33" spans="1:13" ht="16.5" customHeight="1" x14ac:dyDescent="0.2">
      <c r="A33" s="93"/>
      <c r="B33" s="93" t="s">
        <v>27</v>
      </c>
      <c r="C33" s="93"/>
      <c r="D33" s="93"/>
      <c r="E33" s="93"/>
      <c r="F33" s="93"/>
      <c r="G33" s="102">
        <v>-151530</v>
      </c>
      <c r="H33" s="93"/>
      <c r="I33" s="102">
        <v>-1505891</v>
      </c>
      <c r="J33" s="102"/>
      <c r="K33" s="102">
        <v>-151530</v>
      </c>
      <c r="L33" s="102"/>
      <c r="M33" s="102">
        <v>-1505891</v>
      </c>
    </row>
    <row r="34" spans="1:13" ht="16.5" customHeight="1" x14ac:dyDescent="0.2">
      <c r="A34" s="93"/>
      <c r="B34" s="93" t="s">
        <v>38</v>
      </c>
      <c r="C34" s="93"/>
      <c r="D34" s="93"/>
      <c r="E34" s="93"/>
      <c r="F34" s="93"/>
      <c r="G34" s="102">
        <v>-57643013</v>
      </c>
      <c r="H34" s="93"/>
      <c r="I34" s="102">
        <v>-6001745</v>
      </c>
      <c r="J34" s="102"/>
      <c r="K34" s="102">
        <v>-17367267</v>
      </c>
      <c r="L34" s="102"/>
      <c r="M34" s="102">
        <v>-7142568</v>
      </c>
    </row>
    <row r="35" spans="1:13" ht="16.5" customHeight="1" x14ac:dyDescent="0.2">
      <c r="A35" s="93"/>
      <c r="B35" s="41" t="s">
        <v>39</v>
      </c>
      <c r="C35" s="93"/>
      <c r="D35" s="93"/>
      <c r="E35" s="93"/>
      <c r="F35" s="93"/>
      <c r="G35" s="102">
        <v>-1443102</v>
      </c>
      <c r="H35" s="93"/>
      <c r="I35" s="102">
        <v>15897521</v>
      </c>
      <c r="J35" s="102"/>
      <c r="K35" s="102">
        <v>-6549749</v>
      </c>
      <c r="L35" s="102"/>
      <c r="M35" s="102">
        <v>16091522</v>
      </c>
    </row>
    <row r="36" spans="1:13" ht="16.5" customHeight="1" x14ac:dyDescent="0.2">
      <c r="A36" s="93"/>
      <c r="B36" s="93" t="s">
        <v>43</v>
      </c>
      <c r="C36" s="93"/>
      <c r="D36" s="93"/>
      <c r="E36" s="93"/>
      <c r="F36" s="93"/>
      <c r="G36" s="102">
        <v>10870</v>
      </c>
      <c r="H36" s="93"/>
      <c r="I36" s="102">
        <v>-568702</v>
      </c>
      <c r="J36" s="102"/>
      <c r="K36" s="102">
        <v>-278445</v>
      </c>
      <c r="L36" s="102"/>
      <c r="M36" s="102">
        <v>-570076</v>
      </c>
    </row>
    <row r="37" spans="1:13" ht="16.5" customHeight="1" x14ac:dyDescent="0.2">
      <c r="A37" s="93"/>
      <c r="B37" s="93" t="s">
        <v>50</v>
      </c>
      <c r="C37" s="93"/>
      <c r="D37" s="93"/>
      <c r="E37" s="94"/>
      <c r="F37" s="93"/>
      <c r="G37" s="59">
        <v>1339285</v>
      </c>
      <c r="H37" s="93"/>
      <c r="I37" s="59">
        <v>220977</v>
      </c>
      <c r="J37" s="102"/>
      <c r="K37" s="59">
        <v>1329124</v>
      </c>
      <c r="L37" s="102"/>
      <c r="M37" s="59">
        <v>220977</v>
      </c>
    </row>
    <row r="38" spans="1:13" ht="16.5" customHeight="1" x14ac:dyDescent="0.2">
      <c r="A38" s="93"/>
      <c r="B38" s="105"/>
      <c r="C38" s="93"/>
      <c r="D38" s="93"/>
      <c r="E38" s="93"/>
      <c r="F38" s="93"/>
      <c r="G38" s="102"/>
      <c r="H38" s="93"/>
      <c r="I38" s="102"/>
      <c r="J38" s="102"/>
      <c r="K38" s="102"/>
      <c r="L38" s="102"/>
      <c r="M38" s="102"/>
    </row>
    <row r="39" spans="1:13" ht="16.5" customHeight="1" x14ac:dyDescent="0.2">
      <c r="A39" s="95" t="s">
        <v>125</v>
      </c>
      <c r="B39" s="95"/>
      <c r="C39" s="95"/>
      <c r="D39" s="93"/>
      <c r="E39" s="93"/>
      <c r="F39" s="93"/>
      <c r="G39" s="102"/>
      <c r="H39" s="93"/>
      <c r="I39" s="102"/>
      <c r="J39" s="102"/>
      <c r="K39" s="102"/>
      <c r="L39" s="102"/>
      <c r="M39" s="102"/>
    </row>
    <row r="40" spans="1:13" ht="16.5" customHeight="1" x14ac:dyDescent="0.2">
      <c r="A40" s="95"/>
      <c r="B40" s="95" t="s">
        <v>126</v>
      </c>
      <c r="D40" s="93"/>
      <c r="E40" s="93"/>
      <c r="F40" s="93"/>
      <c r="G40" s="103">
        <f>SUM(G25:G39)</f>
        <v>63221190</v>
      </c>
      <c r="H40" s="93"/>
      <c r="I40" s="103">
        <f>SUM(I25:I39)</f>
        <v>-3538767</v>
      </c>
      <c r="J40" s="103"/>
      <c r="K40" s="103">
        <f>SUM(K25:K39)</f>
        <v>-2938625</v>
      </c>
      <c r="L40" s="103"/>
      <c r="M40" s="103">
        <f>SUM(M25:M39)</f>
        <v>-5279326</v>
      </c>
    </row>
    <row r="41" spans="1:13" ht="16.5" customHeight="1" x14ac:dyDescent="0.2">
      <c r="A41" s="93"/>
      <c r="B41" s="93"/>
      <c r="C41" s="93" t="s">
        <v>127</v>
      </c>
      <c r="D41" s="93"/>
      <c r="E41" s="93"/>
      <c r="F41" s="93"/>
      <c r="G41" s="103">
        <v>-995187</v>
      </c>
      <c r="H41" s="93"/>
      <c r="I41" s="103">
        <v>-344236</v>
      </c>
      <c r="J41" s="102"/>
      <c r="K41" s="103">
        <v>-547304</v>
      </c>
      <c r="L41" s="102"/>
      <c r="M41" s="103">
        <v>-344236</v>
      </c>
    </row>
    <row r="42" spans="1:13" ht="16.5" customHeight="1" x14ac:dyDescent="0.2">
      <c r="A42" s="93"/>
      <c r="B42" s="93"/>
      <c r="C42" s="93" t="s">
        <v>128</v>
      </c>
      <c r="D42" s="93"/>
      <c r="E42" s="93"/>
      <c r="F42" s="93"/>
      <c r="G42" s="59">
        <v>-4596499</v>
      </c>
      <c r="H42" s="93"/>
      <c r="I42" s="59">
        <v>-742820</v>
      </c>
      <c r="J42" s="102"/>
      <c r="K42" s="59">
        <v>-1095354</v>
      </c>
      <c r="L42" s="102"/>
      <c r="M42" s="59">
        <v>-742290</v>
      </c>
    </row>
    <row r="43" spans="1:13" ht="16.5" customHeight="1" x14ac:dyDescent="0.2">
      <c r="A43" s="93"/>
      <c r="B43" s="105"/>
      <c r="C43" s="93"/>
      <c r="D43" s="93"/>
      <c r="E43" s="93"/>
      <c r="F43" s="93"/>
      <c r="G43" s="106"/>
      <c r="H43" s="93"/>
      <c r="I43" s="106"/>
      <c r="J43" s="102"/>
      <c r="K43" s="106"/>
      <c r="L43" s="102"/>
      <c r="M43" s="106"/>
    </row>
    <row r="44" spans="1:13" ht="16.5" customHeight="1" x14ac:dyDescent="0.2">
      <c r="A44" s="95" t="s">
        <v>129</v>
      </c>
      <c r="B44" s="93"/>
      <c r="C44" s="93"/>
      <c r="D44" s="93"/>
      <c r="E44" s="93"/>
      <c r="F44" s="93"/>
      <c r="G44" s="104">
        <f>SUM(G40:G42)</f>
        <v>57629504</v>
      </c>
      <c r="H44" s="93"/>
      <c r="I44" s="104">
        <f>SUM(I40:I42)</f>
        <v>-4625823</v>
      </c>
      <c r="J44" s="106"/>
      <c r="K44" s="104">
        <f>SUM(K40:K42)</f>
        <v>-4581283</v>
      </c>
      <c r="L44" s="106"/>
      <c r="M44" s="104">
        <f>SUM(M40:M42)</f>
        <v>-6365852</v>
      </c>
    </row>
    <row r="45" spans="1:13" ht="16.5" customHeight="1" x14ac:dyDescent="0.2">
      <c r="A45" s="95"/>
      <c r="B45" s="93"/>
      <c r="C45" s="93"/>
      <c r="D45" s="93"/>
      <c r="E45" s="93"/>
      <c r="F45" s="93"/>
      <c r="G45" s="93"/>
      <c r="H45" s="93"/>
      <c r="I45" s="106"/>
      <c r="J45" s="106"/>
      <c r="K45" s="106"/>
      <c r="L45" s="106"/>
      <c r="M45" s="106"/>
    </row>
    <row r="46" spans="1:13" ht="16.5" customHeight="1" x14ac:dyDescent="0.2">
      <c r="A46" s="95"/>
      <c r="B46" s="93"/>
      <c r="C46" s="93"/>
      <c r="D46" s="93"/>
      <c r="E46" s="93"/>
      <c r="F46" s="93"/>
      <c r="G46" s="93"/>
      <c r="H46" s="93"/>
      <c r="I46" s="106"/>
      <c r="J46" s="106"/>
      <c r="K46" s="106"/>
      <c r="L46" s="106"/>
      <c r="M46" s="106"/>
    </row>
    <row r="47" spans="1:13" ht="16.5" customHeight="1" x14ac:dyDescent="0.2">
      <c r="A47" s="95"/>
      <c r="B47" s="93"/>
      <c r="C47" s="93"/>
      <c r="D47" s="93"/>
      <c r="E47" s="93"/>
      <c r="F47" s="93"/>
      <c r="G47" s="93"/>
      <c r="H47" s="93"/>
      <c r="I47" s="106"/>
      <c r="J47" s="106"/>
      <c r="K47" s="106"/>
      <c r="L47" s="106"/>
      <c r="M47" s="106"/>
    </row>
    <row r="48" spans="1:13" ht="14.25" customHeight="1" x14ac:dyDescent="0.2">
      <c r="A48" s="95"/>
      <c r="B48" s="93"/>
      <c r="C48" s="93"/>
      <c r="D48" s="93"/>
      <c r="E48" s="93"/>
      <c r="F48" s="93"/>
      <c r="G48" s="93"/>
      <c r="H48" s="93"/>
      <c r="I48" s="106"/>
      <c r="J48" s="106"/>
      <c r="K48" s="106"/>
      <c r="L48" s="106"/>
      <c r="M48" s="106"/>
    </row>
    <row r="49" spans="1:13" ht="16.5" customHeight="1" x14ac:dyDescent="0.2">
      <c r="A49" s="95"/>
      <c r="B49" s="93"/>
      <c r="C49" s="93"/>
      <c r="D49" s="93"/>
      <c r="E49" s="93"/>
      <c r="F49" s="93"/>
      <c r="G49" s="93"/>
      <c r="H49" s="93"/>
      <c r="I49" s="106"/>
      <c r="J49" s="106"/>
      <c r="K49" s="106"/>
      <c r="L49" s="106"/>
      <c r="M49" s="106"/>
    </row>
    <row r="50" spans="1:13" ht="16.5" customHeight="1" x14ac:dyDescent="0.2">
      <c r="A50" s="95"/>
      <c r="B50" s="93"/>
      <c r="C50" s="93"/>
      <c r="D50" s="93"/>
      <c r="E50" s="93"/>
      <c r="F50" s="93"/>
      <c r="G50" s="93"/>
      <c r="H50" s="93"/>
      <c r="I50" s="106"/>
      <c r="J50" s="106"/>
      <c r="K50" s="106"/>
      <c r="L50" s="106"/>
      <c r="M50" s="106"/>
    </row>
    <row r="51" spans="1:13" ht="16.5" customHeight="1" x14ac:dyDescent="0.2">
      <c r="A51" s="95"/>
      <c r="B51" s="93"/>
      <c r="C51" s="93"/>
      <c r="D51" s="93"/>
      <c r="E51" s="93"/>
      <c r="F51" s="93"/>
      <c r="G51" s="93"/>
      <c r="H51" s="93"/>
      <c r="I51" s="106"/>
      <c r="J51" s="106"/>
      <c r="K51" s="106"/>
      <c r="L51" s="106"/>
      <c r="M51" s="106"/>
    </row>
    <row r="52" spans="1:13" ht="16.5" customHeight="1" x14ac:dyDescent="0.2">
      <c r="A52" s="95"/>
      <c r="B52" s="93"/>
      <c r="C52" s="93"/>
      <c r="D52" s="93"/>
      <c r="E52" s="93"/>
      <c r="F52" s="93"/>
      <c r="G52" s="93"/>
      <c r="H52" s="93"/>
      <c r="I52" s="106"/>
      <c r="J52" s="106"/>
      <c r="K52" s="106"/>
      <c r="L52" s="106"/>
      <c r="M52" s="106"/>
    </row>
    <row r="53" spans="1:13" ht="16.5" customHeight="1" x14ac:dyDescent="0.2">
      <c r="A53" s="95"/>
      <c r="B53" s="93"/>
      <c r="C53" s="93"/>
      <c r="D53" s="93"/>
      <c r="E53" s="93"/>
      <c r="F53" s="93"/>
      <c r="G53" s="93"/>
      <c r="H53" s="93"/>
      <c r="I53" s="106"/>
      <c r="J53" s="106"/>
      <c r="K53" s="106"/>
      <c r="L53" s="106"/>
      <c r="M53" s="106"/>
    </row>
    <row r="54" spans="1:13" ht="16.5" customHeight="1" x14ac:dyDescent="0.2">
      <c r="A54" s="95"/>
      <c r="B54" s="93"/>
      <c r="C54" s="93"/>
      <c r="D54" s="93"/>
      <c r="E54" s="93"/>
      <c r="F54" s="93"/>
      <c r="G54" s="93"/>
      <c r="H54" s="93"/>
      <c r="I54" s="106"/>
      <c r="J54" s="106"/>
      <c r="K54" s="106"/>
      <c r="L54" s="106"/>
      <c r="M54" s="106"/>
    </row>
    <row r="55" spans="1:13" ht="16.5" customHeight="1" x14ac:dyDescent="0.2">
      <c r="A55" s="95"/>
      <c r="B55" s="93"/>
      <c r="C55" s="93"/>
      <c r="D55" s="93"/>
      <c r="E55" s="93"/>
      <c r="F55" s="93"/>
      <c r="G55" s="93"/>
      <c r="H55" s="93"/>
      <c r="I55" s="106"/>
      <c r="J55" s="106"/>
      <c r="K55" s="106"/>
      <c r="L55" s="106"/>
      <c r="M55" s="106"/>
    </row>
    <row r="56" spans="1:13" ht="11.25" customHeight="1" x14ac:dyDescent="0.2">
      <c r="A56" s="95"/>
      <c r="B56" s="93"/>
      <c r="C56" s="93"/>
      <c r="D56" s="93"/>
      <c r="E56" s="93"/>
      <c r="F56" s="93"/>
      <c r="G56" s="93"/>
      <c r="H56" s="93"/>
      <c r="I56" s="106"/>
      <c r="J56" s="106"/>
      <c r="K56" s="106"/>
      <c r="L56" s="106"/>
      <c r="M56" s="106"/>
    </row>
    <row r="57" spans="1:13" ht="22" customHeight="1" x14ac:dyDescent="0.2">
      <c r="A57" s="107" t="str">
        <f>'5'!A36</f>
        <v>The accompanying notes form part of this interim financial information.</v>
      </c>
      <c r="B57" s="107"/>
      <c r="C57" s="107"/>
      <c r="D57" s="107"/>
      <c r="E57" s="108"/>
      <c r="F57" s="107"/>
      <c r="G57" s="107"/>
      <c r="H57" s="107"/>
      <c r="I57" s="109"/>
      <c r="J57" s="109"/>
      <c r="K57" s="109"/>
      <c r="L57" s="109"/>
      <c r="M57" s="109"/>
    </row>
    <row r="58" spans="1:13" ht="16.5" customHeight="1" x14ac:dyDescent="0.2">
      <c r="A58" s="1" t="s">
        <v>0</v>
      </c>
      <c r="B58" s="86"/>
      <c r="C58" s="86"/>
      <c r="D58" s="87"/>
      <c r="E58" s="93"/>
      <c r="F58" s="93"/>
      <c r="G58" s="93"/>
      <c r="H58" s="93"/>
      <c r="I58" s="110"/>
      <c r="J58" s="110"/>
      <c r="K58" s="110"/>
      <c r="L58" s="110"/>
      <c r="M58" s="110"/>
    </row>
    <row r="59" spans="1:13" ht="16.5" customHeight="1" x14ac:dyDescent="0.2">
      <c r="A59" s="86" t="str">
        <f t="shared" ref="A59:A60" si="0">A2</f>
        <v>Statements of Cash Flows</v>
      </c>
      <c r="B59" s="93"/>
      <c r="C59" s="93"/>
      <c r="D59" s="94"/>
      <c r="E59" s="93"/>
      <c r="F59" s="93"/>
      <c r="G59" s="93"/>
      <c r="H59" s="93"/>
      <c r="I59" s="110"/>
      <c r="J59" s="110"/>
      <c r="K59" s="110"/>
      <c r="L59" s="110"/>
      <c r="M59" s="110"/>
    </row>
    <row r="60" spans="1:13" ht="16.5" customHeight="1" x14ac:dyDescent="0.2">
      <c r="A60" s="89" t="str">
        <f t="shared" si="0"/>
        <v>For the three-month period ended 31 March 2025</v>
      </c>
      <c r="B60" s="107"/>
      <c r="C60" s="107"/>
      <c r="D60" s="108"/>
      <c r="E60" s="107"/>
      <c r="F60" s="107"/>
      <c r="G60" s="107"/>
      <c r="H60" s="107"/>
      <c r="I60" s="111"/>
      <c r="J60" s="111"/>
      <c r="K60" s="111"/>
      <c r="L60" s="111"/>
      <c r="M60" s="111"/>
    </row>
    <row r="61" spans="1:13" ht="16.5" customHeight="1" x14ac:dyDescent="0.2">
      <c r="A61" s="86"/>
      <c r="B61" s="93"/>
      <c r="C61" s="93"/>
      <c r="D61" s="94"/>
      <c r="E61" s="93"/>
      <c r="F61" s="93"/>
      <c r="G61" s="93"/>
      <c r="H61" s="93"/>
      <c r="I61" s="110"/>
      <c r="J61" s="110"/>
      <c r="K61" s="110"/>
      <c r="L61" s="110"/>
      <c r="M61" s="110"/>
    </row>
    <row r="62" spans="1:13" ht="16.5" customHeight="1" x14ac:dyDescent="0.2">
      <c r="A62" s="86"/>
      <c r="B62" s="93"/>
      <c r="C62" s="93"/>
      <c r="D62" s="94"/>
      <c r="E62" s="93"/>
      <c r="F62" s="93"/>
      <c r="G62" s="93"/>
      <c r="H62" s="93"/>
      <c r="I62" s="110"/>
      <c r="J62" s="110"/>
      <c r="K62" s="110"/>
      <c r="L62" s="110"/>
      <c r="M62" s="110"/>
    </row>
    <row r="63" spans="1:13" ht="16.5" customHeight="1" x14ac:dyDescent="0.2">
      <c r="A63" s="86"/>
      <c r="B63" s="93"/>
      <c r="C63" s="93"/>
      <c r="D63" s="94"/>
      <c r="E63" s="93"/>
      <c r="F63" s="93"/>
      <c r="G63" s="122" t="s">
        <v>2</v>
      </c>
      <c r="H63" s="122"/>
      <c r="I63" s="122"/>
      <c r="K63" s="119" t="s">
        <v>112</v>
      </c>
      <c r="L63" s="119"/>
      <c r="M63" s="119"/>
    </row>
    <row r="64" spans="1:13" ht="16.5" customHeight="1" x14ac:dyDescent="0.2">
      <c r="A64" s="86"/>
      <c r="B64" s="93"/>
      <c r="C64" s="93"/>
      <c r="D64" s="94"/>
      <c r="E64" s="93"/>
      <c r="F64" s="93"/>
      <c r="G64" s="123" t="s">
        <v>4</v>
      </c>
      <c r="H64" s="123"/>
      <c r="I64" s="123"/>
      <c r="K64" s="130" t="s">
        <v>4</v>
      </c>
      <c r="L64" s="130"/>
      <c r="M64" s="130"/>
    </row>
    <row r="65" spans="1:13" ht="16.5" customHeight="1" x14ac:dyDescent="0.2">
      <c r="A65" s="93"/>
      <c r="B65" s="93"/>
      <c r="C65" s="93"/>
      <c r="D65" s="94"/>
      <c r="G65" s="53" t="s">
        <v>5</v>
      </c>
      <c r="I65" s="53" t="s">
        <v>5</v>
      </c>
      <c r="J65" s="53"/>
      <c r="K65" s="53" t="s">
        <v>5</v>
      </c>
      <c r="L65" s="53"/>
      <c r="M65" s="53" t="s">
        <v>5</v>
      </c>
    </row>
    <row r="66" spans="1:13" ht="16.5" customHeight="1" x14ac:dyDescent="0.2">
      <c r="A66" s="93"/>
      <c r="B66" s="93"/>
      <c r="C66" s="93"/>
      <c r="D66" s="94"/>
      <c r="E66" s="95"/>
      <c r="F66" s="95"/>
      <c r="G66" s="17" t="s">
        <v>9</v>
      </c>
      <c r="H66" s="95"/>
      <c r="I66" s="17" t="s">
        <v>10</v>
      </c>
      <c r="J66" s="16"/>
      <c r="K66" s="17" t="s">
        <v>9</v>
      </c>
      <c r="L66" s="95"/>
      <c r="M66" s="17" t="s">
        <v>10</v>
      </c>
    </row>
    <row r="67" spans="1:13" ht="16.5" customHeight="1" x14ac:dyDescent="0.2">
      <c r="A67" s="93"/>
      <c r="B67" s="93"/>
      <c r="C67" s="93"/>
      <c r="D67" s="94"/>
      <c r="E67" s="96" t="s">
        <v>11</v>
      </c>
      <c r="F67" s="97"/>
      <c r="G67" s="19" t="s">
        <v>12</v>
      </c>
      <c r="H67" s="97"/>
      <c r="I67" s="19" t="s">
        <v>12</v>
      </c>
      <c r="J67" s="53"/>
      <c r="K67" s="19" t="s">
        <v>12</v>
      </c>
      <c r="L67" s="53"/>
      <c r="M67" s="19" t="s">
        <v>12</v>
      </c>
    </row>
    <row r="68" spans="1:13" ht="16.5" customHeight="1" x14ac:dyDescent="0.2">
      <c r="A68" s="93"/>
      <c r="B68" s="93"/>
      <c r="C68" s="93"/>
      <c r="D68" s="94"/>
      <c r="E68" s="97"/>
      <c r="F68" s="95"/>
      <c r="G68" s="98"/>
      <c r="H68" s="95"/>
      <c r="I68" s="98"/>
      <c r="J68" s="99"/>
      <c r="K68" s="98"/>
      <c r="L68" s="99"/>
      <c r="M68" s="98"/>
    </row>
    <row r="69" spans="1:13" ht="16.5" customHeight="1" x14ac:dyDescent="0.2">
      <c r="A69" s="95" t="s">
        <v>130</v>
      </c>
      <c r="B69" s="93"/>
      <c r="C69" s="93"/>
      <c r="D69" s="93"/>
      <c r="E69" s="93"/>
      <c r="F69" s="93"/>
      <c r="G69" s="112"/>
      <c r="H69" s="93"/>
      <c r="I69" s="112"/>
      <c r="J69" s="101"/>
      <c r="K69" s="112"/>
      <c r="L69" s="101"/>
      <c r="M69" s="112"/>
    </row>
    <row r="70" spans="1:13" ht="16.5" customHeight="1" x14ac:dyDescent="0.2">
      <c r="A70" s="93" t="s">
        <v>131</v>
      </c>
      <c r="B70" s="93"/>
      <c r="C70" s="93"/>
      <c r="D70" s="93"/>
      <c r="E70" s="93"/>
      <c r="F70" s="93"/>
      <c r="G70" s="112"/>
      <c r="H70" s="93"/>
      <c r="I70" s="112"/>
      <c r="J70" s="101"/>
      <c r="K70" s="112"/>
      <c r="L70" s="101"/>
      <c r="M70" s="112"/>
    </row>
    <row r="71" spans="1:13" ht="16.5" customHeight="1" x14ac:dyDescent="0.2">
      <c r="A71" s="93"/>
      <c r="B71" s="93" t="s">
        <v>132</v>
      </c>
      <c r="C71" s="93"/>
      <c r="D71" s="93"/>
      <c r="E71" s="93"/>
      <c r="F71" s="93"/>
      <c r="G71" s="112">
        <v>-1291367</v>
      </c>
      <c r="H71" s="93"/>
      <c r="I71" s="112">
        <v>-1659710</v>
      </c>
      <c r="J71" s="101"/>
      <c r="K71" s="112">
        <v>1570100</v>
      </c>
      <c r="L71" s="101"/>
      <c r="M71" s="112">
        <v>-1659710</v>
      </c>
    </row>
    <row r="72" spans="1:13" ht="16.5" customHeight="1" x14ac:dyDescent="0.2">
      <c r="A72" s="93" t="s">
        <v>155</v>
      </c>
      <c r="B72" s="93"/>
      <c r="C72" s="93"/>
      <c r="D72" s="93"/>
      <c r="E72" s="93"/>
      <c r="F72" s="93"/>
      <c r="G72" s="112"/>
      <c r="H72" s="93"/>
      <c r="I72" s="112"/>
      <c r="J72" s="101"/>
      <c r="K72" s="112"/>
      <c r="L72" s="101"/>
      <c r="M72" s="112"/>
    </row>
    <row r="73" spans="1:13" ht="16.5" customHeight="1" x14ac:dyDescent="0.2">
      <c r="A73" s="93"/>
      <c r="B73" s="93" t="s">
        <v>133</v>
      </c>
      <c r="C73" s="93"/>
      <c r="D73" s="93"/>
      <c r="E73" s="93"/>
      <c r="F73" s="93"/>
      <c r="G73" s="60">
        <v>-6249963</v>
      </c>
      <c r="H73" s="93"/>
      <c r="I73" s="60">
        <v>-1930560</v>
      </c>
      <c r="J73" s="103"/>
      <c r="K73" s="60">
        <v>-19440</v>
      </c>
      <c r="L73" s="103"/>
      <c r="M73" s="60">
        <v>-1930560</v>
      </c>
    </row>
    <row r="74" spans="1:13" ht="16.5" customHeight="1" x14ac:dyDescent="0.2">
      <c r="A74" s="93" t="s">
        <v>134</v>
      </c>
      <c r="B74" s="93"/>
      <c r="C74" s="93"/>
      <c r="D74" s="93"/>
      <c r="E74" s="93"/>
      <c r="F74" s="93"/>
      <c r="G74" s="60">
        <v>-128000</v>
      </c>
      <c r="H74" s="93"/>
      <c r="I74" s="60">
        <v>0</v>
      </c>
      <c r="J74" s="103"/>
      <c r="K74" s="60">
        <v>0</v>
      </c>
      <c r="L74" s="103"/>
      <c r="M74" s="60">
        <v>0</v>
      </c>
    </row>
    <row r="75" spans="1:13" ht="16.5" customHeight="1" x14ac:dyDescent="0.2">
      <c r="A75" s="93" t="s">
        <v>135</v>
      </c>
      <c r="B75" s="93"/>
      <c r="C75" s="93"/>
      <c r="D75" s="93"/>
      <c r="E75" s="93"/>
      <c r="F75" s="93"/>
      <c r="G75" s="60">
        <v>49598165</v>
      </c>
      <c r="H75" s="93"/>
      <c r="I75" s="60">
        <v>0</v>
      </c>
      <c r="J75" s="103"/>
      <c r="K75" s="60">
        <v>0</v>
      </c>
      <c r="L75" s="103"/>
      <c r="M75" s="60">
        <v>0</v>
      </c>
    </row>
    <row r="76" spans="1:13" ht="16.5" customHeight="1" x14ac:dyDescent="0.2">
      <c r="A76" s="93" t="s">
        <v>136</v>
      </c>
      <c r="F76" s="93"/>
      <c r="G76" s="59">
        <v>22128</v>
      </c>
      <c r="H76" s="93"/>
      <c r="I76" s="59">
        <v>8816</v>
      </c>
      <c r="J76" s="103"/>
      <c r="K76" s="59">
        <v>22128</v>
      </c>
      <c r="L76" s="103"/>
      <c r="M76" s="59">
        <v>8816</v>
      </c>
    </row>
    <row r="77" spans="1:13" ht="16.5" customHeight="1" x14ac:dyDescent="0.2">
      <c r="A77" s="93"/>
      <c r="B77" s="93"/>
      <c r="C77" s="93"/>
      <c r="D77" s="93"/>
      <c r="E77" s="93"/>
      <c r="F77" s="93"/>
      <c r="G77" s="106"/>
      <c r="H77" s="93"/>
      <c r="I77" s="106"/>
      <c r="J77" s="103"/>
      <c r="K77" s="106"/>
      <c r="L77" s="103"/>
      <c r="M77" s="106"/>
    </row>
    <row r="78" spans="1:13" ht="16.5" customHeight="1" x14ac:dyDescent="0.2">
      <c r="A78" s="95" t="s">
        <v>137</v>
      </c>
      <c r="B78" s="93"/>
      <c r="C78" s="93"/>
      <c r="D78" s="93"/>
      <c r="E78" s="94"/>
      <c r="F78" s="93"/>
      <c r="G78" s="59">
        <f>SUM(G71:G76)</f>
        <v>41950963</v>
      </c>
      <c r="H78" s="93"/>
      <c r="I78" s="59">
        <f>SUM(I71:I76)</f>
        <v>-3581454</v>
      </c>
      <c r="J78" s="103"/>
      <c r="K78" s="59">
        <f>SUM(K71:K76)</f>
        <v>1572788</v>
      </c>
      <c r="L78" s="103"/>
      <c r="M78" s="59">
        <f>SUM(M71:M76)</f>
        <v>-3581454</v>
      </c>
    </row>
    <row r="79" spans="1:13" ht="16.5" customHeight="1" x14ac:dyDescent="0.2">
      <c r="A79" s="93"/>
      <c r="B79" s="93"/>
      <c r="C79" s="93"/>
      <c r="D79" s="93"/>
      <c r="E79" s="94"/>
      <c r="F79" s="93"/>
      <c r="G79" s="103"/>
      <c r="H79" s="93"/>
      <c r="I79" s="103"/>
      <c r="J79" s="103"/>
      <c r="K79" s="103"/>
      <c r="L79" s="103"/>
      <c r="M79" s="103"/>
    </row>
    <row r="80" spans="1:13" ht="16.5" customHeight="1" x14ac:dyDescent="0.2">
      <c r="A80" s="95" t="s">
        <v>138</v>
      </c>
      <c r="B80" s="93"/>
      <c r="C80" s="93"/>
      <c r="D80" s="93"/>
      <c r="E80" s="93"/>
      <c r="F80" s="93"/>
      <c r="G80" s="102"/>
      <c r="H80" s="93"/>
      <c r="I80" s="102"/>
      <c r="J80" s="102"/>
      <c r="K80" s="102"/>
      <c r="L80" s="102"/>
      <c r="M80" s="102"/>
    </row>
    <row r="81" spans="1:13" ht="16.5" customHeight="1" x14ac:dyDescent="0.2">
      <c r="A81" s="93" t="s">
        <v>139</v>
      </c>
      <c r="B81" s="93"/>
      <c r="C81" s="93"/>
      <c r="D81" s="93"/>
      <c r="E81" s="93"/>
      <c r="F81" s="93"/>
      <c r="G81" s="102">
        <v>61737977</v>
      </c>
      <c r="H81" s="93"/>
      <c r="I81" s="102">
        <v>1857211</v>
      </c>
      <c r="J81" s="102"/>
      <c r="K81" s="102">
        <v>4978265</v>
      </c>
      <c r="L81" s="102"/>
      <c r="M81" s="102">
        <v>1857211</v>
      </c>
    </row>
    <row r="82" spans="1:13" ht="16.5" customHeight="1" x14ac:dyDescent="0.2">
      <c r="A82" s="93" t="s">
        <v>140</v>
      </c>
      <c r="B82" s="93"/>
      <c r="C82" s="93"/>
      <c r="D82" s="93"/>
      <c r="E82" s="93"/>
      <c r="F82" s="93"/>
      <c r="G82" s="102">
        <v>-65587083</v>
      </c>
      <c r="H82" s="93"/>
      <c r="I82" s="102">
        <v>-3243298</v>
      </c>
      <c r="J82" s="102"/>
      <c r="K82" s="102">
        <v>-1983081</v>
      </c>
      <c r="L82" s="102"/>
      <c r="M82" s="102">
        <v>-3243298</v>
      </c>
    </row>
    <row r="83" spans="1:13" ht="16.5" customHeight="1" x14ac:dyDescent="0.2">
      <c r="A83" s="93" t="s">
        <v>141</v>
      </c>
      <c r="B83" s="93"/>
      <c r="C83" s="93"/>
      <c r="D83" s="93"/>
      <c r="E83" s="94"/>
      <c r="F83" s="93"/>
      <c r="G83" s="102">
        <v>15026812</v>
      </c>
      <c r="H83" s="93"/>
      <c r="I83" s="102">
        <v>100151</v>
      </c>
      <c r="J83" s="103"/>
      <c r="K83" s="102">
        <v>15026812</v>
      </c>
      <c r="L83" s="103"/>
      <c r="M83" s="102">
        <v>100151</v>
      </c>
    </row>
    <row r="84" spans="1:13" ht="16.5" customHeight="1" x14ac:dyDescent="0.2">
      <c r="A84" s="93" t="s">
        <v>142</v>
      </c>
      <c r="B84" s="93"/>
      <c r="C84" s="93"/>
      <c r="D84" s="93"/>
      <c r="E84" s="94"/>
      <c r="F84" s="93"/>
      <c r="G84" s="102">
        <v>-15159324</v>
      </c>
      <c r="H84" s="93"/>
      <c r="I84" s="102">
        <v>-4800000</v>
      </c>
      <c r="J84" s="103"/>
      <c r="K84" s="102">
        <v>-15159324</v>
      </c>
      <c r="L84" s="103"/>
      <c r="M84" s="102">
        <v>-4800000</v>
      </c>
    </row>
    <row r="85" spans="1:13" ht="16.5" customHeight="1" x14ac:dyDescent="0.2">
      <c r="A85" s="93" t="s">
        <v>143</v>
      </c>
      <c r="B85" s="93"/>
      <c r="C85" s="93"/>
      <c r="D85" s="93"/>
      <c r="E85" s="94"/>
      <c r="F85" s="93"/>
      <c r="G85" s="102"/>
      <c r="H85" s="93"/>
      <c r="I85" s="102"/>
      <c r="J85" s="103"/>
      <c r="K85" s="102"/>
      <c r="L85" s="103"/>
      <c r="M85" s="102"/>
    </row>
    <row r="86" spans="1:13" ht="16.5" customHeight="1" x14ac:dyDescent="0.2">
      <c r="A86" s="93"/>
      <c r="B86" s="93" t="s">
        <v>144</v>
      </c>
      <c r="C86" s="93"/>
      <c r="D86" s="93"/>
      <c r="E86" s="94">
        <v>12</v>
      </c>
      <c r="F86" s="93"/>
      <c r="G86" s="102">
        <v>-1576230</v>
      </c>
      <c r="H86" s="93"/>
      <c r="I86" s="102">
        <v>-1587600</v>
      </c>
      <c r="J86" s="103"/>
      <c r="K86" s="102">
        <v>-1242363</v>
      </c>
      <c r="L86" s="103"/>
      <c r="M86" s="102">
        <v>-1587600</v>
      </c>
    </row>
    <row r="87" spans="1:13" ht="16.5" customHeight="1" x14ac:dyDescent="0.2">
      <c r="A87" s="93" t="s">
        <v>157</v>
      </c>
      <c r="B87" s="93"/>
      <c r="C87" s="93"/>
      <c r="D87" s="93"/>
      <c r="E87" s="94">
        <v>18</v>
      </c>
      <c r="F87" s="93"/>
      <c r="G87" s="102">
        <v>5000000</v>
      </c>
      <c r="H87" s="93"/>
      <c r="I87" s="83">
        <v>0</v>
      </c>
      <c r="J87" s="103"/>
      <c r="K87" s="102">
        <v>0</v>
      </c>
      <c r="L87" s="103"/>
      <c r="M87" s="102">
        <v>800000</v>
      </c>
    </row>
    <row r="88" spans="1:13" ht="16.5" customHeight="1" x14ac:dyDescent="0.2">
      <c r="A88" s="93" t="s">
        <v>158</v>
      </c>
      <c r="B88" s="93"/>
      <c r="C88" s="93"/>
      <c r="D88" s="93"/>
      <c r="E88" s="94">
        <v>18</v>
      </c>
      <c r="F88" s="93"/>
      <c r="G88" s="102">
        <v>-5000000</v>
      </c>
      <c r="H88" s="93"/>
      <c r="I88" s="83">
        <v>0</v>
      </c>
      <c r="J88" s="103"/>
      <c r="K88" s="102">
        <v>0</v>
      </c>
      <c r="L88" s="103"/>
      <c r="M88" s="102">
        <v>-800000</v>
      </c>
    </row>
    <row r="89" spans="1:13" ht="16.5" customHeight="1" x14ac:dyDescent="0.2">
      <c r="A89" s="93" t="s">
        <v>145</v>
      </c>
      <c r="B89" s="93"/>
      <c r="C89" s="93"/>
      <c r="D89" s="93"/>
      <c r="E89" s="94"/>
      <c r="F89" s="93"/>
      <c r="G89" s="59">
        <v>-1634490</v>
      </c>
      <c r="H89" s="93"/>
      <c r="I89" s="59">
        <v>-1264848</v>
      </c>
      <c r="J89" s="102"/>
      <c r="K89" s="59">
        <v>-1094534</v>
      </c>
      <c r="L89" s="102"/>
      <c r="M89" s="59">
        <v>-1264848</v>
      </c>
    </row>
    <row r="90" spans="1:13" ht="16.5" customHeight="1" x14ac:dyDescent="0.2">
      <c r="A90" s="93"/>
      <c r="B90" s="93"/>
      <c r="C90" s="93"/>
      <c r="D90" s="93"/>
      <c r="E90" s="94"/>
      <c r="F90" s="93"/>
      <c r="G90" s="106"/>
      <c r="H90" s="93"/>
      <c r="I90" s="106"/>
      <c r="J90" s="103"/>
      <c r="K90" s="106"/>
      <c r="L90" s="103"/>
      <c r="M90" s="106"/>
    </row>
    <row r="91" spans="1:13" ht="16.5" customHeight="1" x14ac:dyDescent="0.2">
      <c r="A91" s="95" t="s">
        <v>146</v>
      </c>
      <c r="B91" s="93"/>
      <c r="C91" s="93"/>
      <c r="D91" s="93"/>
      <c r="E91" s="94"/>
      <c r="F91" s="93"/>
      <c r="G91" s="59">
        <f>SUM(G81:G90)</f>
        <v>-7192338</v>
      </c>
      <c r="H91" s="93"/>
      <c r="I91" s="59">
        <f>SUM(I81:I90)</f>
        <v>-8938384</v>
      </c>
      <c r="J91" s="102"/>
      <c r="K91" s="59">
        <f>SUM(K81:K90)</f>
        <v>525775</v>
      </c>
      <c r="L91" s="102"/>
      <c r="M91" s="59">
        <f>SUM(M81:M90)</f>
        <v>-8938384</v>
      </c>
    </row>
    <row r="92" spans="1:13" ht="16.5" customHeight="1" x14ac:dyDescent="0.2">
      <c r="A92" s="93"/>
      <c r="B92" s="93"/>
      <c r="C92" s="93"/>
      <c r="D92" s="93"/>
      <c r="E92" s="94"/>
      <c r="F92" s="93"/>
      <c r="G92" s="102"/>
      <c r="H92" s="93"/>
      <c r="I92" s="102"/>
      <c r="J92" s="103"/>
      <c r="K92" s="102"/>
      <c r="L92" s="103"/>
      <c r="M92" s="102"/>
    </row>
    <row r="93" spans="1:13" ht="16.5" customHeight="1" x14ac:dyDescent="0.2">
      <c r="A93" s="95" t="s">
        <v>147</v>
      </c>
      <c r="B93" s="93"/>
      <c r="C93" s="93"/>
      <c r="D93" s="93"/>
      <c r="E93" s="94"/>
      <c r="F93" s="93"/>
      <c r="G93" s="102">
        <f>G44+G78+G91</f>
        <v>92388129</v>
      </c>
      <c r="H93" s="93"/>
      <c r="I93" s="102">
        <f>I44+I78+I91</f>
        <v>-17145661</v>
      </c>
      <c r="J93" s="103"/>
      <c r="K93" s="102">
        <f>K44+K78+K91</f>
        <v>-2482720</v>
      </c>
      <c r="L93" s="103"/>
      <c r="M93" s="102">
        <f>M44+M78+M91</f>
        <v>-18885690</v>
      </c>
    </row>
    <row r="94" spans="1:13" ht="16.5" customHeight="1" x14ac:dyDescent="0.2">
      <c r="A94" s="105" t="s">
        <v>148</v>
      </c>
      <c r="B94" s="93"/>
      <c r="C94" s="93"/>
      <c r="D94" s="93"/>
      <c r="E94" s="94"/>
      <c r="F94" s="93"/>
      <c r="G94" s="104">
        <v>11859323</v>
      </c>
      <c r="H94" s="93"/>
      <c r="I94" s="104">
        <v>23755615</v>
      </c>
      <c r="J94" s="103"/>
      <c r="K94" s="104">
        <v>11119620</v>
      </c>
      <c r="L94" s="103"/>
      <c r="M94" s="104">
        <v>23532639</v>
      </c>
    </row>
    <row r="95" spans="1:13" ht="16.5" customHeight="1" x14ac:dyDescent="0.2">
      <c r="A95" s="95"/>
      <c r="B95" s="95"/>
      <c r="C95" s="93"/>
      <c r="D95" s="93"/>
      <c r="E95" s="93"/>
      <c r="F95" s="93"/>
      <c r="G95" s="106"/>
      <c r="H95" s="93"/>
      <c r="I95" s="106"/>
      <c r="J95" s="103"/>
      <c r="K95" s="106"/>
      <c r="L95" s="103"/>
      <c r="M95" s="106"/>
    </row>
    <row r="96" spans="1:13" ht="16.5" customHeight="1" thickBot="1" x14ac:dyDescent="0.25">
      <c r="A96" s="95" t="s">
        <v>149</v>
      </c>
      <c r="B96" s="95"/>
      <c r="C96" s="93"/>
      <c r="D96" s="93"/>
      <c r="E96" s="93"/>
      <c r="F96" s="93"/>
      <c r="G96" s="63">
        <f>SUM(G93:G95)</f>
        <v>104247452</v>
      </c>
      <c r="H96" s="93"/>
      <c r="I96" s="63">
        <f>SUM(I93:I95)</f>
        <v>6609954</v>
      </c>
      <c r="J96" s="103"/>
      <c r="K96" s="63">
        <f>SUM(K93:K95)</f>
        <v>8636900</v>
      </c>
      <c r="L96" s="103"/>
      <c r="M96" s="63">
        <f>SUM(M93:M95)</f>
        <v>4646949</v>
      </c>
    </row>
    <row r="97" spans="1:13" ht="16.5" customHeight="1" thickTop="1" x14ac:dyDescent="0.2">
      <c r="A97" s="93"/>
      <c r="B97" s="93"/>
      <c r="C97" s="93"/>
      <c r="D97" s="93"/>
      <c r="E97" s="93"/>
      <c r="F97" s="93"/>
      <c r="G97" s="103"/>
      <c r="H97" s="93"/>
      <c r="I97" s="103"/>
      <c r="J97" s="103"/>
      <c r="K97" s="103"/>
      <c r="L97" s="103"/>
      <c r="M97" s="103"/>
    </row>
    <row r="98" spans="1:13" ht="16.5" customHeight="1" x14ac:dyDescent="0.2">
      <c r="A98" s="93"/>
      <c r="B98" s="93"/>
      <c r="C98" s="93"/>
      <c r="D98" s="93"/>
      <c r="E98" s="93"/>
      <c r="F98" s="93"/>
      <c r="G98" s="103"/>
      <c r="H98" s="93"/>
      <c r="I98" s="103"/>
      <c r="J98" s="103"/>
      <c r="K98" s="103"/>
      <c r="L98" s="103"/>
      <c r="M98" s="103"/>
    </row>
    <row r="99" spans="1:13" ht="16.5" customHeight="1" x14ac:dyDescent="0.2">
      <c r="A99" s="113" t="s">
        <v>150</v>
      </c>
      <c r="B99" s="114"/>
      <c r="C99" s="114"/>
      <c r="D99" s="114"/>
      <c r="E99" s="114"/>
      <c r="F99" s="114"/>
      <c r="G99" s="103"/>
      <c r="H99" s="114"/>
      <c r="I99" s="103"/>
      <c r="J99" s="115"/>
      <c r="K99" s="103"/>
      <c r="L99" s="115"/>
      <c r="M99" s="103"/>
    </row>
    <row r="100" spans="1:13" ht="16.5" customHeight="1" x14ac:dyDescent="0.2">
      <c r="A100" s="93"/>
      <c r="B100" s="93"/>
      <c r="C100" s="93"/>
      <c r="D100" s="93"/>
      <c r="E100" s="93"/>
      <c r="F100" s="93"/>
      <c r="G100" s="103"/>
      <c r="H100" s="93"/>
      <c r="I100" s="103"/>
      <c r="J100" s="116"/>
      <c r="K100" s="103"/>
      <c r="L100" s="116"/>
      <c r="M100" s="103"/>
    </row>
    <row r="101" spans="1:13" ht="16.5" customHeight="1" x14ac:dyDescent="0.2">
      <c r="A101" s="93" t="s">
        <v>151</v>
      </c>
      <c r="B101" s="93"/>
      <c r="C101" s="93"/>
      <c r="D101" s="93"/>
      <c r="E101" s="93"/>
      <c r="F101" s="93"/>
      <c r="G101" s="103">
        <v>0</v>
      </c>
      <c r="H101" s="93"/>
      <c r="I101" s="103">
        <v>1580000</v>
      </c>
      <c r="J101" s="116"/>
      <c r="K101" s="103">
        <v>0</v>
      </c>
      <c r="L101" s="116"/>
      <c r="M101" s="103">
        <v>1580000</v>
      </c>
    </row>
    <row r="102" spans="1:13" ht="16.5" customHeight="1" x14ac:dyDescent="0.2">
      <c r="A102" s="41" t="s">
        <v>108</v>
      </c>
      <c r="G102" s="103">
        <v>170500000</v>
      </c>
      <c r="I102" s="83">
        <v>0</v>
      </c>
      <c r="K102" s="103">
        <v>170500000</v>
      </c>
      <c r="M102" s="83">
        <v>0</v>
      </c>
    </row>
    <row r="103" spans="1:13" ht="16.5" customHeight="1" x14ac:dyDescent="0.2"/>
    <row r="104" spans="1:13" ht="16.5" customHeight="1" x14ac:dyDescent="0.2"/>
    <row r="105" spans="1:13" ht="16.5" customHeight="1" x14ac:dyDescent="0.2"/>
    <row r="106" spans="1:13" ht="16.5" customHeight="1" x14ac:dyDescent="0.2"/>
    <row r="107" spans="1:13" ht="16.5" customHeight="1" x14ac:dyDescent="0.2"/>
    <row r="108" spans="1:13" ht="16.5" customHeight="1" x14ac:dyDescent="0.2"/>
    <row r="109" spans="1:13" ht="16.5" customHeight="1" x14ac:dyDescent="0.2"/>
    <row r="110" spans="1:13" ht="16.5" customHeight="1" x14ac:dyDescent="0.2"/>
    <row r="111" spans="1:13" ht="16.5" customHeight="1" x14ac:dyDescent="0.2"/>
    <row r="112" spans="1:13" ht="16.5" customHeight="1" x14ac:dyDescent="0.2"/>
    <row r="113" spans="1:13" ht="11.15" customHeight="1" x14ac:dyDescent="0.2"/>
    <row r="114" spans="1:13" ht="22" customHeight="1" x14ac:dyDescent="0.2">
      <c r="A114" s="107" t="str">
        <f>+A57</f>
        <v>The accompanying notes form part of this interim financial information.</v>
      </c>
      <c r="B114" s="107"/>
      <c r="C114" s="107"/>
      <c r="D114" s="107"/>
      <c r="E114" s="107"/>
      <c r="F114" s="107"/>
      <c r="G114" s="107"/>
      <c r="H114" s="107"/>
      <c r="I114" s="117"/>
      <c r="J114" s="117"/>
      <c r="K114" s="117"/>
      <c r="L114" s="117"/>
      <c r="M114" s="117"/>
    </row>
  </sheetData>
  <mergeCells count="8">
    <mergeCell ref="G64:I64"/>
    <mergeCell ref="K64:M64"/>
    <mergeCell ref="G6:I6"/>
    <mergeCell ref="K6:M6"/>
    <mergeCell ref="G7:I7"/>
    <mergeCell ref="K7:M7"/>
    <mergeCell ref="G63:I63"/>
    <mergeCell ref="K63:M63"/>
  </mergeCells>
  <pageMargins left="0.8" right="0.5" top="0.5" bottom="0.6" header="0.49" footer="0.4"/>
  <pageSetup paperSize="9" scale="90" firstPageNumber="7" orientation="portrait" useFirstPageNumber="1" horizontalDpi="1200" verticalDpi="1200" r:id="rId1"/>
  <headerFooter>
    <oddFooter>&amp;R&amp;9&amp;P</oddFooter>
  </headerFooter>
  <rowBreaks count="1" manualBreakCount="1">
    <brk id="5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ENG 2-3 </vt:lpstr>
      <vt:lpstr>4(3m)</vt:lpstr>
      <vt:lpstr>5</vt:lpstr>
      <vt:lpstr>6</vt:lpstr>
      <vt:lpstr>7-8</vt:lpstr>
      <vt:lpstr>'5'!Print_Area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Benjamas Poonyavedsoonton (TH)</dc:creator>
  <cp:lastModifiedBy>Atjaraporn Layanggoon (TH)</cp:lastModifiedBy>
  <cp:lastPrinted>2025-05-09T04:37:20Z</cp:lastPrinted>
  <dcterms:created xsi:type="dcterms:W3CDTF">2025-05-09T04:34:59Z</dcterms:created>
  <dcterms:modified xsi:type="dcterms:W3CDTF">2025-05-09T12:11:17Z</dcterms:modified>
</cp:coreProperties>
</file>